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X:\PROJEKTY\19071 SKM Leszczynki\13. Robocze\Sanitarne\Projekty\PW\WERSJA 3\Przedmiar\02 EXCEL\"/>
    </mc:Choice>
  </mc:AlternateContent>
  <xr:revisionPtr revIDLastSave="0" documentId="13_ncr:1_{75AF48AB-7120-4CFA-B7A5-EB9BCFF2F6C3}" xr6:coauthVersionLast="45" xr6:coauthVersionMax="45" xr10:uidLastSave="{00000000-0000-0000-0000-000000000000}"/>
  <bookViews>
    <workbookView xWindow="-120" yWindow="-120" windowWidth="29040" windowHeight="17790" xr2:uid="{00000000-000D-0000-FFFF-FFFF00000000}"/>
  </bookViews>
  <sheets>
    <sheet name="TOM 9.1 Budowa odwodnienia" sheetId="5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1" i="5" l="1"/>
  <c r="E69" i="5"/>
  <c r="E68" i="5"/>
  <c r="E67" i="5"/>
  <c r="E66" i="5"/>
  <c r="E64" i="5"/>
  <c r="E86" i="5"/>
  <c r="E61" i="5" l="1"/>
  <c r="E48" i="5"/>
  <c r="E47" i="5"/>
  <c r="E46" i="5"/>
  <c r="E45" i="5"/>
  <c r="E52" i="5"/>
  <c r="E58" i="5" s="1"/>
  <c r="E13" i="5"/>
  <c r="E12" i="5"/>
  <c r="E11" i="5"/>
  <c r="E10" i="5"/>
  <c r="E9" i="5"/>
  <c r="E43" i="5" l="1"/>
  <c r="E50" i="5"/>
  <c r="E57" i="5"/>
  <c r="E15" i="5"/>
  <c r="E30" i="5" l="1"/>
  <c r="E39" i="5"/>
  <c r="E35" i="5"/>
  <c r="E74" i="5"/>
  <c r="E20" i="5"/>
  <c r="E18" i="5"/>
  <c r="E73" i="5"/>
  <c r="E24" i="5"/>
  <c r="E31" i="5" s="1"/>
  <c r="E21" i="5"/>
  <c r="E32" i="5"/>
  <c r="E33" i="5"/>
  <c r="E75" i="5"/>
  <c r="E19" i="5"/>
  <c r="E7" i="5" l="1"/>
</calcChain>
</file>

<file path=xl/sharedStrings.xml><?xml version="1.0" encoding="utf-8"?>
<sst xmlns="http://schemas.openxmlformats.org/spreadsheetml/2006/main" count="265" uniqueCount="167">
  <si>
    <t>L. P</t>
  </si>
  <si>
    <t xml:space="preserve"> Nazwa elementu rozliczeniowego</t>
  </si>
  <si>
    <t>Jedn. miary</t>
  </si>
  <si>
    <t>Ilość jednostek</t>
  </si>
  <si>
    <t>1.1</t>
  </si>
  <si>
    <t>2.1</t>
  </si>
  <si>
    <t>KOD 
pozycji</t>
  </si>
  <si>
    <t xml:space="preserve">Roboty pomiarowe - trasa </t>
  </si>
  <si>
    <r>
      <t>m</t>
    </r>
    <r>
      <rPr>
        <vertAlign val="superscript"/>
        <sz val="10"/>
        <rFont val="Arial"/>
        <family val="2"/>
        <charset val="238"/>
      </rPr>
      <t>3</t>
    </r>
  </si>
  <si>
    <t>Podsypka i obsypka z piasku dla rur</t>
  </si>
  <si>
    <t>m</t>
  </si>
  <si>
    <t>szt.</t>
  </si>
  <si>
    <t>kpl.</t>
  </si>
  <si>
    <t>2.2</t>
  </si>
  <si>
    <t>2.3</t>
  </si>
  <si>
    <t>2.4</t>
  </si>
  <si>
    <t>2.5</t>
  </si>
  <si>
    <t>2.6</t>
  </si>
  <si>
    <t>3.1</t>
  </si>
  <si>
    <t>3.6</t>
  </si>
  <si>
    <t>3.5</t>
  </si>
  <si>
    <t>3.2</t>
  </si>
  <si>
    <t>3.3</t>
  </si>
  <si>
    <t>3.7</t>
  </si>
  <si>
    <t>3.8</t>
  </si>
  <si>
    <t>3.9</t>
  </si>
  <si>
    <t>Odwodnienie wykopu</t>
  </si>
  <si>
    <t>ryczałt</t>
  </si>
  <si>
    <t>Próba szczelności kanalizacji</t>
  </si>
  <si>
    <t>4.1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</si>
  <si>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</si>
  <si>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</si>
  <si>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</si>
  <si>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</si>
  <si>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</si>
  <si>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</si>
  <si>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</si>
  <si>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</si>
  <si>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</si>
  <si>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3.11</t>
  </si>
  <si>
    <t>Podkład z chudego betonu marki C12/15 gr.15cm</t>
  </si>
  <si>
    <t>6.6</t>
  </si>
  <si>
    <t>6.7</t>
  </si>
  <si>
    <t>6.8</t>
  </si>
  <si>
    <t>6.9</t>
  </si>
  <si>
    <t>6.10</t>
  </si>
  <si>
    <t>6.11</t>
  </si>
  <si>
    <r>
      <t>Kolano dn100mm 45</t>
    </r>
    <r>
      <rPr>
        <sz val="10"/>
        <rFont val="Calibri"/>
        <family val="2"/>
        <charset val="238"/>
      </rPr>
      <t>°</t>
    </r>
  </si>
  <si>
    <t>KNR 2-01 0119-03</t>
  </si>
  <si>
    <t>KNR 2-01 0310-02</t>
  </si>
  <si>
    <t>KNR 2-01 0230-01</t>
  </si>
  <si>
    <t>KNR-W 2-18 0408-05</t>
  </si>
  <si>
    <t>KNR-W 2-18 0408-03</t>
  </si>
  <si>
    <t>KNR-W 2-18 0408-01</t>
  </si>
  <si>
    <t>KNR-W 2-18 0513-03</t>
  </si>
  <si>
    <t>KNR 2-31 0606-01</t>
  </si>
  <si>
    <t>KNR 2-31 0604-03</t>
  </si>
  <si>
    <t>KNR-W 2-18 0421-03</t>
  </si>
  <si>
    <t>KNR-W 2-18 0421-01</t>
  </si>
  <si>
    <t>KNR-W 2-18 0513-01</t>
  </si>
  <si>
    <t>KNR 2-01 0324-02</t>
  </si>
  <si>
    <t>KNR-W 2-18 0511-02</t>
  </si>
  <si>
    <t>KNR-W 2-18 0408-07</t>
  </si>
  <si>
    <t>Rurociąg tłoczny HDPE dn100mm zakup dostawa i montaż</t>
  </si>
  <si>
    <t>Właz żeliwny DN600 klasy D400</t>
  </si>
  <si>
    <t>Podkład z chudego betonu marki C12/15 gr.do 20cm</t>
  </si>
  <si>
    <t>Przejście szczelne przez konstrukcję ściany dla rury dn100mm (tuleja KS z kołnieżem na środku + łańcuch uszczelniający "ŁU")</t>
  </si>
  <si>
    <t>Wpust ACO (rozwiązanie systemowe)</t>
  </si>
  <si>
    <t xml:space="preserve">Wykopy liniowe o ścianach pionowych, szerokości 1,0m głębokosci do 2,0m-z ręcznym wydobyciem urobku w gruncie kat.III-IV </t>
  </si>
  <si>
    <t>Wykopy liniowe o ścianach pionowych, szerokości 1,0m głębokosci do 2,0m z ręcznym wydobyciem urobku w gruncie kat.III-IV (grunt nawodniony 30%)</t>
  </si>
  <si>
    <t xml:space="preserve">Umocnienie ścian wykopów wraz z rozbiórką, palami szalunkowymi stalowymi(wypraskami), w gruntach suchych wykopy o szer. do 2.0m i głębokości do 3m, umocnienie pełne, kat grunt.I-IV </t>
  </si>
  <si>
    <r>
      <t>m</t>
    </r>
    <r>
      <rPr>
        <vertAlign val="superscript"/>
        <sz val="10"/>
        <rFont val="Arial"/>
        <family val="2"/>
        <charset val="238"/>
      </rPr>
      <t>2</t>
    </r>
  </si>
  <si>
    <t>Zasypywanie wykopów szer. 1.2 o ścianach pionowych głębokość wykopu do 2m grunt kat.I-II</t>
  </si>
  <si>
    <t>3.4</t>
  </si>
  <si>
    <t>3.10</t>
  </si>
  <si>
    <t>Roboty przygotowawcze (odwodnienie peronu i wiaty)</t>
  </si>
  <si>
    <t>Roboty ziemne (odwodnienie peronu i wiaty)</t>
  </si>
  <si>
    <t>Roboty montażowe (odwodnienie peronu i wiaty)</t>
  </si>
  <si>
    <t>Roboty przygotowawcze (odwodnienie torowiska)</t>
  </si>
  <si>
    <t>Roboty ziemne (odwodnienie torowiska)</t>
  </si>
  <si>
    <t>Roboty montażowe (odwodnienie torowiska)</t>
  </si>
  <si>
    <t>Roboty przygotowawcze (odwodnienie przejścia podziemnego)</t>
  </si>
  <si>
    <t>Roboty ziemne (odwodnienie przejścia podziemnego)</t>
  </si>
  <si>
    <t>Roboty montażowe (odwodnienie przejścia podziemnego)</t>
  </si>
  <si>
    <t>Rura kanalizacyjna PCV-U dn200mm SN8 zakup dostawa i montaż</t>
  </si>
  <si>
    <t>Rura kanalizacyjna PCV-U dn150mm SN8 zakup dostawa i montaż</t>
  </si>
  <si>
    <t>Rura kanalizacyjna PCV-U dn100mm SN8 zakup dostawa i montaż</t>
  </si>
  <si>
    <r>
      <t>Trójnik równoprzelotowy 45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 xml:space="preserve"> dn100mm</t>
    </r>
  </si>
  <si>
    <r>
      <t>Trójnik redukcyjny 45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 xml:space="preserve"> dn200mm/dn100mm</t>
    </r>
  </si>
  <si>
    <t>Rura kanalizacyjna PCV-U dn100mm (kaskada) SN8 zakup dostawa i montaż</t>
  </si>
  <si>
    <r>
      <t>Kolano dn100mm 90</t>
    </r>
    <r>
      <rPr>
        <sz val="10"/>
        <rFont val="Calibri"/>
        <family val="2"/>
        <charset val="238"/>
      </rPr>
      <t>°</t>
    </r>
  </si>
  <si>
    <t>Geowłuknina GRK-3</t>
  </si>
  <si>
    <r>
      <t>Trójnik równoprzelotowy 90</t>
    </r>
    <r>
      <rPr>
        <vertAlign val="superscript"/>
        <sz val="10"/>
        <rFont val="Arial"/>
        <family val="2"/>
        <charset val="238"/>
      </rPr>
      <t>0</t>
    </r>
    <r>
      <rPr>
        <sz val="10"/>
        <rFont val="Arial"/>
        <family val="2"/>
        <charset val="238"/>
      </rPr>
      <t xml:space="preserve"> dn100mm</t>
    </r>
  </si>
  <si>
    <t>Skrzynki rozsączające monolityczne o strukturze ażurowej, wymiar 1,2m x 0,8m x 0,33m (zbiornik retencyjno - infiltracyjny "ZB1" o wym. 3,6m x 4,0m x 1,32m). Rozwiązanie systemowe. Zakup dostawa i monraż</t>
  </si>
  <si>
    <t>Skrzynki rozsączające monolityczne o strukturze ażurowej, wymiar 1,2m x 0,8m x 0,33m (zbiornik retencyjno - infiltracyjny "ZB2" o wym. 13,2m x 1,6m x 1,32m). Rozwiązanie systemowe. Zakup dostawa i monraż</t>
  </si>
  <si>
    <t>Studnia kanalizacyjna żelbetowa DN1200mm zakup dostawa i montaż</t>
  </si>
  <si>
    <t>Studnia kanalizacyjna żelbetowa DN1000mm zakup dostawa i montaż do (rozprężna)</t>
  </si>
  <si>
    <t>Studnia kanalizacyjna żelbetowa DN1000mm zakup dostawa i montaż</t>
  </si>
  <si>
    <t>Studnia kanalizacyjna żelbetowa DN800mm zakup dostawa i montaż do</t>
  </si>
  <si>
    <t>Czyszczak na rynnie spustowej (rozwiązanie systemowe)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</si>
  <si>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</si>
  <si>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</si>
  <si>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</si>
  <si>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</si>
  <si>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</si>
  <si>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</si>
  <si>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</si>
  <si>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</si>
  <si>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</si>
  <si>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</si>
  <si>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</si>
  <si>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</si>
  <si>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</si>
  <si>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 xml:space="preserve">Wykopy liniowe o ścianach pionowych, szerokości 1,0m głębokosci do 3,0m-z ręcznym wydobyciem urobku w gruncie kat.III-IV </t>
  </si>
  <si>
    <t>Wykopy liniowe o ścianach pionowych, szerokości 1,0m głębokosci do 3,0m z ręcznym wydobyciem urobku w gruncie kat.III-IV (grunt nawodniony 30%)</t>
  </si>
  <si>
    <t>Zasypywanie wykopów szer. 1.2 o ścianach pionowych głębokość wykopu do 3m grunt kat.I-II</t>
  </si>
  <si>
    <t xml:space="preserve">Wykopy oraz przekopy wykonywane na odkład koparkami podsiębiernymi o poj.łyżki 0,25-0,60m3,  głębokosci do 3,0m  kat grunt.III-IV </t>
  </si>
  <si>
    <t>Wykopy oraz przekopy wykonywane na odkład koparkami podsiębiernymi o poj.łyżki 0,25-0,60m3,  głębokosci do 3,0m  kat grunt.III-IV (grunt nawodniony 30%)</t>
  </si>
  <si>
    <t>2.7</t>
  </si>
  <si>
    <t>Demontaż istniejącej kanalizacji deszczowej</t>
  </si>
  <si>
    <t>2.8</t>
  </si>
  <si>
    <t xml:space="preserve">Wykopy oraz przekopy wykonywane na odkład koparkami podsiębiernymi o poj.łyżki 0,25-0,60m3,  głębokosci do 2,0m  kat grunt.III-IV </t>
  </si>
  <si>
    <t>Wykopy oraz przekopy wykonywane na odkład koparkami podsiębiernymi o poj.łyżki 0,25-0,60m3,  głębokosci do 2,0m  kat grunt.III-IV (grunt nawodniony 30%)</t>
  </si>
  <si>
    <t>Rura dranażowa częściowossąca dn150mm zakup dostawa i monraż</t>
  </si>
  <si>
    <t>Studzienka typowa HDPE dn600mm</t>
  </si>
  <si>
    <t>Zaślepka PE dn150mm</t>
  </si>
  <si>
    <t>Studzienka typowa HDPE dn600mm z osadnikiem h=0,5m</t>
  </si>
  <si>
    <r>
      <t>Kolano dn150mm 45</t>
    </r>
    <r>
      <rPr>
        <sz val="10"/>
        <rFont val="Calibri"/>
        <family val="2"/>
        <charset val="238"/>
      </rPr>
      <t>°</t>
    </r>
  </si>
  <si>
    <t>Klamra stalowa</t>
  </si>
  <si>
    <t>Zabezpieczenie istniejących przewodów</t>
  </si>
  <si>
    <t>Geowłóknina nietkana igłowana, zakup dostawa i montaż</t>
  </si>
  <si>
    <t>Podsypka i obsypka z kruszywa dla denu</t>
  </si>
  <si>
    <t>Wkładka uszczelniająca IN-SITU dn200mm</t>
  </si>
  <si>
    <t>5.5</t>
  </si>
  <si>
    <t>5.6</t>
  </si>
  <si>
    <t>Łączna ilość wykopów (2)</t>
  </si>
  <si>
    <t>Łączna ilość wykopów (5)</t>
  </si>
  <si>
    <t>Przejście szczelne przez konstrukcję ściany dla rury dn200mm (tuleja KS z kołnieżem na środku + łańcuch uszczelniający "ŁU")</t>
  </si>
  <si>
    <t>Studzienka typowa HDPE dn425mm z osadnikiem h=0,5m</t>
  </si>
  <si>
    <t>7.1</t>
  </si>
  <si>
    <t>8.1</t>
  </si>
  <si>
    <t>8.2</t>
  </si>
  <si>
    <t>8.3</t>
  </si>
  <si>
    <t>8.4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</si>
  <si>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</si>
  <si>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</si>
  <si>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</si>
  <si>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</si>
  <si>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</si>
  <si>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</si>
  <si>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</si>
  <si>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</si>
  <si>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</si>
  <si>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</si>
  <si>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</si>
  <si>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</si>
  <si>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</si>
  <si>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</si>
  <si>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Zaślepka PE dn200mm</t>
  </si>
  <si>
    <t xml:space="preserve">Przepompownia wód deszczowych z dwiema pompami Q=10l/s (jedna) wraz z automatyką, osprzętem, modułem GSM i kompletnym wyposażeniem zakup dostawa i montaż </t>
  </si>
  <si>
    <t>Łączna ilość wykopów (8)</t>
  </si>
  <si>
    <t>8.5</t>
  </si>
  <si>
    <t>8.6</t>
  </si>
  <si>
    <t>„Modernizacja przystanku osobowego SKM Gdynia Leszczynki"</t>
  </si>
  <si>
    <t>Odwodnienie liniowe RECYFIX PRO 100   z rusztem poliamidowym - peron (rozwiązanie systemowe)</t>
  </si>
  <si>
    <t>Odwodnienie liniowe RECYFIX PRO 100  z rusztem poliamidowym - peron (rozwiązanie systemowe)</t>
  </si>
  <si>
    <t>Skrzynka odwodnienia liniowego RECYFIX PRO 100  (rozwiązanie systemowe)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</si>
</sst>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_ ;_ * \-#,##0_ ;_ * &quot;-&quot;_ ;_ @_ "/>
    <numFmt numFmtId="165" formatCode="_ * #,##0.00_ ;_ * \-#,##0.00_ ;_ * &quot;-&quot;??_ ;_ @_ "/>
    <numFmt numFmtId="166" formatCode="_-&quot;L&quot;* #,##0_-;\-&quot;L&quot;* #,##0_-;_-&quot;L&quot;* &quot;-&quot;_-;_-@_-"/>
    <numFmt numFmtId="167" formatCode="_-&quot;L&quot;* #,##0.00_-;\-&quot;L&quot;* #,##0.00_-;_-&quot;L&quot;* &quot;-&quot;??_-;_-@_-"/>
    <numFmt numFmtId="168" formatCode="&quot;$&quot;____######0_);[Red]\(&quot;$&quot;____#####0\)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</font>
    <font>
      <sz val="10"/>
      <name val="Helv"/>
      <charset val="238"/>
    </font>
    <font>
      <sz val="10"/>
      <name val="Helv"/>
    </font>
    <font>
      <sz val="10"/>
      <name val="Times New Roman CE"/>
      <charset val="238"/>
    </font>
    <font>
      <sz val="12"/>
      <name val="Helv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Arial CE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DC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4">
    <xf numFmtId="0" fontId="0" fillId="0" borderId="0"/>
    <xf numFmtId="0" fontId="5" fillId="0" borderId="0"/>
    <xf numFmtId="0" fontId="6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3" fillId="0" borderId="0"/>
    <xf numFmtId="0" fontId="12" fillId="0" borderId="0"/>
    <xf numFmtId="0" fontId="14" fillId="0" borderId="0"/>
    <xf numFmtId="0" fontId="15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38" fontId="13" fillId="4" borderId="0" applyNumberFormat="0" applyBorder="0" applyAlignment="0" applyProtection="0"/>
    <xf numFmtId="10" fontId="13" fillId="5" borderId="1" applyNumberFormat="0" applyBorder="0" applyAlignment="0" applyProtection="0"/>
    <xf numFmtId="168" fontId="16" fillId="0" borderId="0"/>
    <xf numFmtId="37" fontId="17" fillId="0" borderId="0"/>
    <xf numFmtId="0" fontId="14" fillId="0" borderId="0"/>
    <xf numFmtId="0" fontId="5" fillId="0" borderId="0"/>
    <xf numFmtId="0" fontId="3" fillId="0" borderId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0" fontId="14" fillId="0" borderId="0"/>
    <xf numFmtId="0" fontId="18" fillId="0" borderId="0"/>
    <xf numFmtId="0" fontId="5" fillId="0" borderId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23" borderId="0" applyNumberFormat="0" applyBorder="0" applyAlignment="0" applyProtection="0"/>
    <xf numFmtId="0" fontId="21" fillId="11" borderId="5" applyNumberFormat="0" applyAlignment="0" applyProtection="0"/>
    <xf numFmtId="0" fontId="22" fillId="24" borderId="6" applyNumberFormat="0" applyAlignment="0" applyProtection="0"/>
    <xf numFmtId="0" fontId="23" fillId="8" borderId="0" applyNumberFormat="0" applyBorder="0" applyAlignment="0" applyProtection="0"/>
    <xf numFmtId="0" fontId="24" fillId="0" borderId="7" applyNumberFormat="0" applyFill="0" applyAlignment="0" applyProtection="0"/>
    <xf numFmtId="0" fontId="25" fillId="25" borderId="8" applyNumberFormat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29" fillId="26" borderId="0" applyNumberFormat="0" applyBorder="0" applyAlignment="0" applyProtection="0"/>
    <xf numFmtId="0" fontId="30" fillId="24" borderId="5" applyNumberFormat="0" applyAlignment="0" applyProtection="0"/>
    <xf numFmtId="0" fontId="31" fillId="0" borderId="12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2" fillId="27" borderId="13" applyNumberFormat="0" applyFont="0" applyAlignment="0" applyProtection="0"/>
    <xf numFmtId="0" fontId="35" fillId="7" borderId="0" applyNumberFormat="0" applyBorder="0" applyAlignment="0" applyProtection="0"/>
    <xf numFmtId="9" fontId="18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18" fillId="0" borderId="0"/>
    <xf numFmtId="9" fontId="18" fillId="0" borderId="0" applyFont="0" applyFill="0" applyBorder="0" applyAlignment="0" applyProtection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 applyNumberFormat="0" applyFont="0" applyFill="0" applyBorder="0" applyAlignment="0" applyProtection="0">
      <alignment vertical="top"/>
    </xf>
    <xf numFmtId="0" fontId="38" fillId="28" borderId="1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1" xfId="0" applyFont="1" applyFill="1" applyBorder="1" applyAlignment="1">
      <alignment wrapText="1"/>
    </xf>
    <xf numFmtId="0" fontId="38" fillId="0" borderId="0" xfId="0" applyFont="1"/>
    <xf numFmtId="0" fontId="40" fillId="2" borderId="1" xfId="0" applyFont="1" applyFill="1" applyBorder="1" applyAlignment="1">
      <alignment horizontal="center" vertical="top"/>
    </xf>
    <xf numFmtId="0" fontId="41" fillId="3" borderId="1" xfId="0" applyFont="1" applyFill="1" applyBorder="1" applyAlignment="1">
      <alignment horizontal="center" vertical="top"/>
    </xf>
    <xf numFmtId="0" fontId="40" fillId="0" borderId="1" xfId="0" applyFont="1" applyBorder="1" applyAlignment="1">
      <alignment horizontal="center" vertical="top"/>
    </xf>
    <xf numFmtId="0" fontId="41" fillId="3" borderId="1" xfId="0" applyFont="1" applyFill="1" applyBorder="1" applyAlignment="1">
      <alignment horizontal="center" wrapText="1"/>
    </xf>
    <xf numFmtId="0" fontId="40" fillId="0" borderId="0" xfId="0" applyFont="1" applyBorder="1" applyAlignment="1">
      <alignment wrapText="1"/>
    </xf>
    <xf numFmtId="0" fontId="42" fillId="0" borderId="0" xfId="0" applyFont="1" applyBorder="1"/>
    <xf numFmtId="0" fontId="42" fillId="0" borderId="0" xfId="0" applyFont="1"/>
    <xf numFmtId="0" fontId="40" fillId="2" borderId="1" xfId="2" applyFont="1" applyFill="1" applyBorder="1" applyAlignment="1">
      <alignment horizontal="center" vertical="center"/>
    </xf>
    <xf numFmtId="0" fontId="41" fillId="3" borderId="1" xfId="2" applyFont="1" applyFill="1" applyBorder="1" applyAlignment="1">
      <alignment horizontal="center" vertical="top"/>
    </xf>
    <xf numFmtId="0" fontId="40" fillId="0" borderId="1" xfId="2" applyFont="1" applyBorder="1" applyAlignment="1">
      <alignment wrapText="1"/>
    </xf>
    <xf numFmtId="0" fontId="41" fillId="3" borderId="1" xfId="2" applyNumberFormat="1" applyFont="1" applyFill="1" applyBorder="1" applyAlignment="1" applyProtection="1">
      <alignment horizontal="center" vertical="top" wrapText="1"/>
    </xf>
    <xf numFmtId="0" fontId="40" fillId="0" borderId="1" xfId="0" applyFont="1" applyBorder="1" applyAlignment="1">
      <alignment wrapText="1"/>
    </xf>
    <xf numFmtId="0" fontId="40" fillId="3" borderId="1" xfId="0" applyFont="1" applyFill="1" applyBorder="1" applyAlignment="1">
      <alignment wrapText="1"/>
    </xf>
    <xf numFmtId="0" fontId="40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43" fillId="0" borderId="0" xfId="0" applyFont="1"/>
    <xf numFmtId="0" fontId="44" fillId="0" borderId="1" xfId="2" applyFont="1" applyBorder="1" applyAlignment="1">
      <alignment wrapText="1"/>
    </xf>
    <xf numFmtId="0" fontId="44" fillId="0" borderId="1" xfId="2" applyFont="1" applyBorder="1" applyAlignment="1">
      <alignment vertical="top" wrapText="1"/>
    </xf>
    <xf numFmtId="0" fontId="40" fillId="0" borderId="1" xfId="2" applyFont="1" applyBorder="1" applyAlignment="1">
      <alignment vertical="top" wrapText="1"/>
    </xf>
    <xf numFmtId="0" fontId="42" fillId="0" borderId="1" xfId="0" applyFont="1" applyBorder="1"/>
    <xf numFmtId="0" fontId="0" fillId="0" borderId="0" xfId="0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40" fillId="0" borderId="1" xfId="0" applyFont="1" applyBorder="1" applyAlignment="1">
      <alignment horizontal="center" vertical="top"/>
    </xf>
    <xf numFmtId="0" fontId="40" fillId="0" borderId="1" xfId="0" applyFont="1" applyBorder="1" applyAlignment="1">
      <alignment wrapText="1"/>
    </xf>
    <xf numFmtId="0" fontId="12" fillId="0" borderId="0" xfId="6"/>
    <xf numFmtId="1" fontId="11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40" fillId="0" borderId="1" xfId="0" applyFont="1" applyBorder="1" applyAlignment="1">
      <alignment horizontal="center" vertical="top"/>
    </xf>
    <xf numFmtId="0" fontId="40" fillId="0" borderId="1" xfId="0" applyFont="1" applyBorder="1" applyAlignment="1">
      <alignment wrapText="1"/>
    </xf>
    <xf numFmtId="0" fontId="0" fillId="0" borderId="0" xfId="0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/>
    <xf numFmtId="0" fontId="40" fillId="0" borderId="1" xfId="0" applyFont="1" applyBorder="1" applyAlignment="1">
      <alignment horizontal="center" vertical="top"/>
    </xf>
    <xf numFmtId="0" fontId="40" fillId="0" borderId="1" xfId="2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0" fillId="0" borderId="0" xfId="0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38" fillId="0" borderId="0" xfId="0" applyFont="1"/>
    <xf numFmtId="0" fontId="40" fillId="0" borderId="1" xfId="0" applyFont="1" applyBorder="1" applyAlignment="1">
      <alignment horizontal="center" vertical="top"/>
    </xf>
    <xf numFmtId="0" fontId="40" fillId="0" borderId="1" xfId="2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43" fillId="0" borderId="0" xfId="0" applyFont="1"/>
    <xf numFmtId="2" fontId="11" fillId="0" borderId="1" xfId="6" applyNumberFormat="1" applyFont="1" applyBorder="1" applyAlignment="1">
      <alignment horizontal="center" vertical="center" wrapText="1"/>
    </xf>
    <xf numFmtId="0" fontId="45" fillId="0" borderId="0" xfId="6" applyFont="1" applyAlignment="1">
      <alignment horizontal="center"/>
    </xf>
    <xf numFmtId="0" fontId="9" fillId="3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40" fillId="2" borderId="1" xfId="2" applyFont="1" applyFill="1" applyBorder="1" applyAlignment="1">
      <alignment horizontal="center" vertical="center" wrapText="1"/>
    </xf>
    <xf numFmtId="0" fontId="40" fillId="2" borderId="1" xfId="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40" fillId="0" borderId="4" xfId="0" applyFont="1" applyBorder="1" applyAlignment="1">
      <alignment wrapText="1"/>
    </xf>
    <xf numFmtId="0" fontId="40" fillId="0" borderId="0" xfId="0" applyFont="1" applyBorder="1" applyAlignment="1">
      <alignment horizontal="center" vertical="top"/>
    </xf>
  </cellXfs>
  <cellStyles count="144">
    <cellStyle name="_PERSONAL" xfId="7" xr:uid="{00000000-0005-0000-0000-000000000000}"/>
    <cellStyle name="_PERSONAL_1" xfId="8" xr:uid="{00000000-0005-0000-0000-000001000000}"/>
    <cellStyle name="20% - akcent 1 2" xfId="38" xr:uid="{00000000-0005-0000-0000-000002000000}"/>
    <cellStyle name="20% - akcent 2 2" xfId="39" xr:uid="{00000000-0005-0000-0000-000003000000}"/>
    <cellStyle name="20% - akcent 3 2" xfId="40" xr:uid="{00000000-0005-0000-0000-000004000000}"/>
    <cellStyle name="20% - akcent 4 2" xfId="41" xr:uid="{00000000-0005-0000-0000-000005000000}"/>
    <cellStyle name="20% - akcent 5 2" xfId="42" xr:uid="{00000000-0005-0000-0000-000006000000}"/>
    <cellStyle name="20% - akcent 6 2" xfId="43" xr:uid="{00000000-0005-0000-0000-000007000000}"/>
    <cellStyle name="40% - akcent 1 2" xfId="44" xr:uid="{00000000-0005-0000-0000-000008000000}"/>
    <cellStyle name="40% - akcent 2 2" xfId="45" xr:uid="{00000000-0005-0000-0000-000009000000}"/>
    <cellStyle name="40% - akcent 3 2" xfId="46" xr:uid="{00000000-0005-0000-0000-00000A000000}"/>
    <cellStyle name="40% - akcent 4 2" xfId="47" xr:uid="{00000000-0005-0000-0000-00000B000000}"/>
    <cellStyle name="40% - akcent 5 2" xfId="48" xr:uid="{00000000-0005-0000-0000-00000C000000}"/>
    <cellStyle name="40% - akcent 6 2" xfId="49" xr:uid="{00000000-0005-0000-0000-00000D000000}"/>
    <cellStyle name="60% - akcent 1 2" xfId="50" xr:uid="{00000000-0005-0000-0000-00000E000000}"/>
    <cellStyle name="60% - akcent 2 2" xfId="51" xr:uid="{00000000-0005-0000-0000-00000F000000}"/>
    <cellStyle name="60% - akcent 3 2" xfId="52" xr:uid="{00000000-0005-0000-0000-000010000000}"/>
    <cellStyle name="60% - akcent 4 2" xfId="53" xr:uid="{00000000-0005-0000-0000-000011000000}"/>
    <cellStyle name="60% - akcent 5 2" xfId="54" xr:uid="{00000000-0005-0000-0000-000012000000}"/>
    <cellStyle name="60% - akcent 6 2" xfId="55" xr:uid="{00000000-0005-0000-0000-000013000000}"/>
    <cellStyle name="Akcent 1 2" xfId="56" xr:uid="{00000000-0005-0000-0000-000014000000}"/>
    <cellStyle name="Akcent 2 2" xfId="57" xr:uid="{00000000-0005-0000-0000-000015000000}"/>
    <cellStyle name="Akcent 3 2" xfId="58" xr:uid="{00000000-0005-0000-0000-000016000000}"/>
    <cellStyle name="Akcent 4 2" xfId="59" xr:uid="{00000000-0005-0000-0000-000017000000}"/>
    <cellStyle name="Akcent 5 2" xfId="60" xr:uid="{00000000-0005-0000-0000-000018000000}"/>
    <cellStyle name="Akcent 6 2" xfId="61" xr:uid="{00000000-0005-0000-0000-000019000000}"/>
    <cellStyle name="Comma [0]_A" xfId="9" xr:uid="{00000000-0005-0000-0000-00001A000000}"/>
    <cellStyle name="Comma_A" xfId="10" xr:uid="{00000000-0005-0000-0000-00001B000000}"/>
    <cellStyle name="Currency [0]_A" xfId="11" xr:uid="{00000000-0005-0000-0000-00001C000000}"/>
    <cellStyle name="Currency_A" xfId="12" xr:uid="{00000000-0005-0000-0000-00001D000000}"/>
    <cellStyle name="Dane wejściowe 2" xfId="62" xr:uid="{00000000-0005-0000-0000-00001E000000}"/>
    <cellStyle name="Dane wyjściowe 2" xfId="63" xr:uid="{00000000-0005-0000-0000-00001F000000}"/>
    <cellStyle name="Dobre 2" xfId="64" xr:uid="{00000000-0005-0000-0000-000020000000}"/>
    <cellStyle name="Grey" xfId="13" xr:uid="{00000000-0005-0000-0000-000021000000}"/>
    <cellStyle name="Input [yellow]" xfId="14" xr:uid="{00000000-0005-0000-0000-000022000000}"/>
    <cellStyle name="Komórka połączona 2" xfId="65" xr:uid="{00000000-0005-0000-0000-000023000000}"/>
    <cellStyle name="Komórka zaznaczona 2" xfId="66" xr:uid="{00000000-0005-0000-0000-000024000000}"/>
    <cellStyle name="Nagłówek 1 2" xfId="67" xr:uid="{00000000-0005-0000-0000-000025000000}"/>
    <cellStyle name="Nagłówek 2 2" xfId="68" xr:uid="{00000000-0005-0000-0000-000026000000}"/>
    <cellStyle name="Nagłówek 3 2" xfId="69" xr:uid="{00000000-0005-0000-0000-000027000000}"/>
    <cellStyle name="Nagłówek 4 2" xfId="70" xr:uid="{00000000-0005-0000-0000-000028000000}"/>
    <cellStyle name="Neutralne 2" xfId="71" xr:uid="{00000000-0005-0000-0000-000029000000}"/>
    <cellStyle name="Normal - Style1" xfId="15" xr:uid="{00000000-0005-0000-0000-00002A000000}"/>
    <cellStyle name="Normal_A" xfId="16" xr:uid="{00000000-0005-0000-0000-00002B000000}"/>
    <cellStyle name="normální_laroux" xfId="17" xr:uid="{00000000-0005-0000-0000-00002C000000}"/>
    <cellStyle name="Normalny" xfId="0" builtinId="0"/>
    <cellStyle name="Normalny 10" xfId="92" xr:uid="{00000000-0005-0000-0000-00002E000000}"/>
    <cellStyle name="Normalny 10 2" xfId="107" xr:uid="{27D5C9CF-8AEC-4CA9-BBF1-AEA830E3BF78}"/>
    <cellStyle name="Normalny 10 2 2" xfId="139" xr:uid="{261FA609-30C9-4FB4-B1AC-4AEF015F8E06}"/>
    <cellStyle name="Normalny 10 3" xfId="124" xr:uid="{150FC1A8-49CF-4DED-A424-C3B839524852}"/>
    <cellStyle name="Normalny 11" xfId="5" xr:uid="{00000000-0005-0000-0000-00002F000000}"/>
    <cellStyle name="Normalny 11 2" xfId="97" xr:uid="{4FC0C6BE-0A47-417A-B263-6DDB0C5C2261}"/>
    <cellStyle name="Normalny 11 2 2" xfId="129" xr:uid="{44D8B57F-96EB-4375-B552-79D818A07235}"/>
    <cellStyle name="Normalny 11 3" xfId="114" xr:uid="{D7119F0C-1B29-4E45-ABAD-F1DDFD6129F2}"/>
    <cellStyle name="Normalny 2" xfId="1" xr:uid="{00000000-0005-0000-0000-000030000000}"/>
    <cellStyle name="Normalny 2 2" xfId="3" xr:uid="{00000000-0005-0000-0000-000031000000}"/>
    <cellStyle name="Normalny 2 2 2" xfId="86" xr:uid="{00000000-0005-0000-0000-000032000000}"/>
    <cellStyle name="Normalny 2 2 3" xfId="6" xr:uid="{00000000-0005-0000-0000-000033000000}"/>
    <cellStyle name="Normalny 2 3" xfId="82" xr:uid="{00000000-0005-0000-0000-000034000000}"/>
    <cellStyle name="Normalny 3" xfId="4" xr:uid="{00000000-0005-0000-0000-000035000000}"/>
    <cellStyle name="Normalny 3 2" xfId="18" xr:uid="{00000000-0005-0000-0000-000036000000}"/>
    <cellStyle name="Normalny 4" xfId="2" xr:uid="{00000000-0005-0000-0000-000037000000}"/>
    <cellStyle name="Normalny 4 2" xfId="83" xr:uid="{00000000-0005-0000-0000-000038000000}"/>
    <cellStyle name="Normalny 4 2 2" xfId="91" xr:uid="{00000000-0005-0000-0000-000039000000}"/>
    <cellStyle name="Normalny 4 2 2 2" xfId="106" xr:uid="{14E0A4E8-2F3E-4147-95C6-B7B32AA2142F}"/>
    <cellStyle name="Normalny 4 2 2 2 2" xfId="138" xr:uid="{668E454A-2381-48C4-934A-0736332CF16F}"/>
    <cellStyle name="Normalny 4 2 2 3" xfId="123" xr:uid="{B85D5F8F-01DB-47D6-92F8-C6B726BBC785}"/>
    <cellStyle name="Normalny 4 2 3" xfId="96" xr:uid="{00000000-0005-0000-0000-00003A000000}"/>
    <cellStyle name="Normalny 4 2 3 2" xfId="111" xr:uid="{55F63175-B348-44AE-83E8-0E8148076BBB}"/>
    <cellStyle name="Normalny 4 2 3 2 2" xfId="143" xr:uid="{DCA467AF-3B38-42A5-BC81-C6A0DD71E4A8}"/>
    <cellStyle name="Normalny 4 2 3 3" xfId="128" xr:uid="{F7F880F4-87FA-47FB-88F1-15A0CA5AD0C7}"/>
    <cellStyle name="Normalny 4 2 4" xfId="101" xr:uid="{2F8A2FB6-D428-42D6-A380-3B97B46A58F5}"/>
    <cellStyle name="Normalny 4 2 4 2" xfId="133" xr:uid="{5846E595-9766-48C6-9BB8-9AC06A89BACB}"/>
    <cellStyle name="Normalny 4 2 5" xfId="118" xr:uid="{7E0F3929-2AB8-484B-99ED-1B36C2711291}"/>
    <cellStyle name="Normalny 4 3" xfId="88" xr:uid="{00000000-0005-0000-0000-00003B000000}"/>
    <cellStyle name="Normalny 4 3 2" xfId="103" xr:uid="{BEC7C64E-46CA-4022-A0C6-50C4249D24CC}"/>
    <cellStyle name="Normalny 4 3 2 2" xfId="135" xr:uid="{3F7B4401-0598-400E-8037-A0432D104428}"/>
    <cellStyle name="Normalny 4 3 3" xfId="120" xr:uid="{701F5543-150D-42F7-B836-94A073AA8B87}"/>
    <cellStyle name="Normalny 4 4" xfId="93" xr:uid="{00000000-0005-0000-0000-00003C000000}"/>
    <cellStyle name="Normalny 4 4 2" xfId="108" xr:uid="{5621458A-535D-42C3-B2BF-7AE6D3C45A09}"/>
    <cellStyle name="Normalny 4 4 2 2" xfId="140" xr:uid="{E19B05A6-2A91-43B5-A542-10ECAC1A0CFD}"/>
    <cellStyle name="Normalny 4 4 3" xfId="125" xr:uid="{E4ECD30F-15FB-408E-B841-46CBD62E6D57}"/>
    <cellStyle name="Normalny 4 5" xfId="19" xr:uid="{00000000-0005-0000-0000-00003D000000}"/>
    <cellStyle name="Normalny 4 5 2" xfId="98" xr:uid="{2ED26021-C568-43C3-9C58-1EC5196ACBAA}"/>
    <cellStyle name="Normalny 4 5 2 2" xfId="130" xr:uid="{C30F309A-4A44-40C9-8565-E5320CFA3EDD}"/>
    <cellStyle name="Normalny 4 5 3" xfId="115" xr:uid="{39CB9B07-7C2E-424D-9EAB-BB4B021C101D}"/>
    <cellStyle name="Normalny 4 6" xfId="112" xr:uid="{0B636D8E-C56C-41CD-AE6D-11A5F4EC6BB9}"/>
    <cellStyle name="Normalny 5" xfId="37" xr:uid="{00000000-0005-0000-0000-00003E000000}"/>
    <cellStyle name="Normalny 6" xfId="80" xr:uid="{00000000-0005-0000-0000-00003F000000}"/>
    <cellStyle name="Normalny 6 2" xfId="84" xr:uid="{00000000-0005-0000-0000-000040000000}"/>
    <cellStyle name="Normalny 6 3" xfId="89" xr:uid="{00000000-0005-0000-0000-000041000000}"/>
    <cellStyle name="Normalny 6 3 2" xfId="104" xr:uid="{9C8A921F-5953-43F6-A5F3-C5359AF8D459}"/>
    <cellStyle name="Normalny 6 3 2 2" xfId="136" xr:uid="{A4F421ED-74BE-4978-AC98-6FB56F28A1AD}"/>
    <cellStyle name="Normalny 6 3 3" xfId="121" xr:uid="{E64A513B-7481-40D4-AB7D-9077DBE56B99}"/>
    <cellStyle name="Normalny 6 4" xfId="94" xr:uid="{00000000-0005-0000-0000-000042000000}"/>
    <cellStyle name="Normalny 6 4 2" xfId="109" xr:uid="{41ADE5D9-ED8C-4A51-9018-22CEF82E75B3}"/>
    <cellStyle name="Normalny 6 4 2 2" xfId="141" xr:uid="{E498CF32-6FCA-470F-87F6-02AC67C566D8}"/>
    <cellStyle name="Normalny 6 4 3" xfId="126" xr:uid="{2A97ECE4-9C61-4F97-BE62-A341AA5A8FFD}"/>
    <cellStyle name="Normalny 6 5" xfId="99" xr:uid="{E2BA21E7-AED8-4518-960D-D4FB796A9084}"/>
    <cellStyle name="Normalny 6 5 2" xfId="131" xr:uid="{B8751FAE-82AB-40D0-8769-30B9791FBBF7}"/>
    <cellStyle name="Normalny 6 6" xfId="116" xr:uid="{A03592AA-26A2-4DDA-85C8-2B381110EF0E}"/>
    <cellStyle name="Normalny 7" xfId="81" xr:uid="{00000000-0005-0000-0000-000043000000}"/>
    <cellStyle name="Normalny 7 2" xfId="90" xr:uid="{00000000-0005-0000-0000-000044000000}"/>
    <cellStyle name="Normalny 7 2 2" xfId="105" xr:uid="{9B3B74D4-C3B0-4BD1-9EC7-3A79A636444C}"/>
    <cellStyle name="Normalny 7 2 2 2" xfId="137" xr:uid="{9AD7E8F1-5232-4029-9D1C-308669DE401E}"/>
    <cellStyle name="Normalny 7 2 3" xfId="122" xr:uid="{124C7691-FFA9-4B13-B8A6-755449B019B3}"/>
    <cellStyle name="Normalny 7 3" xfId="95" xr:uid="{00000000-0005-0000-0000-000045000000}"/>
    <cellStyle name="Normalny 7 3 2" xfId="110" xr:uid="{B1C6DE85-2D1D-419B-AC16-7158C39146C3}"/>
    <cellStyle name="Normalny 7 3 2 2" xfId="142" xr:uid="{2E43DB75-C58C-4F82-A8F3-F3025130517D}"/>
    <cellStyle name="Normalny 7 3 3" xfId="127" xr:uid="{1B2F7081-412D-4912-B5CE-E47944E2D2BE}"/>
    <cellStyle name="Normalny 7 4" xfId="100" xr:uid="{D154FAE9-BC38-4E2D-AAD4-546B5A4348DF}"/>
    <cellStyle name="Normalny 7 4 2" xfId="132" xr:uid="{592ECA7D-3E8B-42AB-B973-F498C5D37590}"/>
    <cellStyle name="Normalny 7 5" xfId="117" xr:uid="{B15DB21E-E777-403A-8E61-326C9CABDFA1}"/>
    <cellStyle name="Normalny 8" xfId="36" xr:uid="{00000000-0005-0000-0000-000046000000}"/>
    <cellStyle name="Normalny 9" xfId="87" xr:uid="{00000000-0005-0000-0000-000047000000}"/>
    <cellStyle name="Normalny 9 2" xfId="102" xr:uid="{8C6D1472-3002-4DE4-B813-32B5CBEE1F2D}"/>
    <cellStyle name="Normalny 9 2 2" xfId="134" xr:uid="{FC97E935-05E2-41F8-88A9-638E1BA9033A}"/>
    <cellStyle name="Normalny 9 3" xfId="119" xr:uid="{DA5A737F-DFF9-47C8-8EBC-D0CBF45040FD}"/>
    <cellStyle name="Obliczenia 2" xfId="72" xr:uid="{00000000-0005-0000-0000-000048000000}"/>
    <cellStyle name="Percent [2]" xfId="20" xr:uid="{00000000-0005-0000-0000-000049000000}"/>
    <cellStyle name="Percent [2] 2" xfId="21" xr:uid="{00000000-0005-0000-0000-00004A000000}"/>
    <cellStyle name="Percent [2] 2 2" xfId="22" xr:uid="{00000000-0005-0000-0000-00004B000000}"/>
    <cellStyle name="Percent [2] 3" xfId="23" xr:uid="{00000000-0005-0000-0000-00004C000000}"/>
    <cellStyle name="Percent [2] 3 2" xfId="24" xr:uid="{00000000-0005-0000-0000-00004D000000}"/>
    <cellStyle name="Percent [2] 4" xfId="25" xr:uid="{00000000-0005-0000-0000-00004E000000}"/>
    <cellStyle name="Percent [2] 4 2" xfId="26" xr:uid="{00000000-0005-0000-0000-00004F000000}"/>
    <cellStyle name="Percent [2] 5" xfId="27" xr:uid="{00000000-0005-0000-0000-000050000000}"/>
    <cellStyle name="Percent [2] 5 2" xfId="28" xr:uid="{00000000-0005-0000-0000-000051000000}"/>
    <cellStyle name="Percent [2] 6" xfId="29" xr:uid="{00000000-0005-0000-0000-000052000000}"/>
    <cellStyle name="Percent [2] 6 2" xfId="30" xr:uid="{00000000-0005-0000-0000-000053000000}"/>
    <cellStyle name="Percent [2] 7" xfId="31" xr:uid="{00000000-0005-0000-0000-000054000000}"/>
    <cellStyle name="Percent [2] 7 2" xfId="32" xr:uid="{00000000-0005-0000-0000-000055000000}"/>
    <cellStyle name="Percent [2] 8" xfId="33" xr:uid="{00000000-0005-0000-0000-000056000000}"/>
    <cellStyle name="Percent [2] 8 2" xfId="34" xr:uid="{00000000-0005-0000-0000-000057000000}"/>
    <cellStyle name="Procentowy 2" xfId="85" xr:uid="{00000000-0005-0000-0000-000058000000}"/>
    <cellStyle name="Procentowy 3" xfId="79" xr:uid="{00000000-0005-0000-0000-000059000000}"/>
    <cellStyle name="Rozbiórka" xfId="113" xr:uid="{CDB8EBC9-3104-4F09-8B1C-FF53DFB2ED89}"/>
    <cellStyle name="Styl 1" xfId="35" xr:uid="{00000000-0005-0000-0000-00005A000000}"/>
    <cellStyle name="Suma 2" xfId="73" xr:uid="{00000000-0005-0000-0000-00005B000000}"/>
    <cellStyle name="Tekst objaśnienia 2" xfId="74" xr:uid="{00000000-0005-0000-0000-00005C000000}"/>
    <cellStyle name="Tekst ostrzeżenia 2" xfId="75" xr:uid="{00000000-0005-0000-0000-00005D000000}"/>
    <cellStyle name="Tytuł 2" xfId="76" xr:uid="{00000000-0005-0000-0000-00005E000000}"/>
    <cellStyle name="Uwaga 2" xfId="77" xr:uid="{00000000-0005-0000-0000-00005F000000}"/>
    <cellStyle name="Złe 2" xfId="78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5"/>
  <sheetViews>
    <sheetView tabSelected="1" topLeftCell="A47" zoomScale="115" zoomScaleNormal="115" workbookViewId="0">
      <selection activeCell="C77" sqref="C77"/>
    </sheetView>
  </sheetViews>
  <sheetFormatPr defaultRowHeight="15"/>
  <cols>
    <col min="1" max="1" width="9.5703125" style="15" bestFit="1" customWidth="1"/>
    <col min="2" max="2" width="21.28515625" style="15" hidden="1" customWidth="1"/>
    <col min="3" max="3" width="75.140625" style="15" customWidth="1"/>
    <col min="4" max="4" width="16.85546875" style="15" customWidth="1"/>
    <col min="5" max="5" width="20" style="15" customWidth="1"/>
  </cols>
  <sheetData>
    <row r="1" spans="1:12" ht="38.25" customHeight="1">
      <c r="A1" s="73" t="s">
        <v>163</v>
      </c>
      <c r="B1" s="74"/>
      <c r="C1" s="75"/>
      <c r="D1" s="75"/>
      <c r="E1" s="76"/>
      <c r="I1" s="71"/>
      <c r="J1" s="71"/>
      <c r="K1" s="71"/>
      <c r="L1" s="36"/>
    </row>
    <row r="2" spans="1:12">
      <c r="A2" s="77" t="s">
        <v>0</v>
      </c>
      <c r="B2" s="78" t="s">
        <v>6</v>
      </c>
      <c r="C2" s="80" t="s">
        <v>1</v>
      </c>
      <c r="D2" s="81" t="s">
        <v>2</v>
      </c>
      <c r="E2" s="82" t="s">
        <v>3</v>
      </c>
      <c r="I2" s="71" t="s">
        <v>135</v>
      </c>
      <c r="J2" s="71"/>
      <c r="K2" s="71"/>
      <c r="L2">
        <v>550</v>
      </c>
    </row>
    <row r="3" spans="1:12">
      <c r="A3" s="77"/>
      <c r="B3" s="79"/>
      <c r="C3" s="80"/>
      <c r="D3" s="81"/>
      <c r="E3" s="82"/>
      <c r="I3" s="71" t="s">
        <v>136</v>
      </c>
      <c r="J3" s="71"/>
      <c r="K3" s="71"/>
      <c r="L3" s="56">
        <v>490</v>
      </c>
    </row>
    <row r="4" spans="1:12" ht="9" customHeight="1">
      <c r="A4" s="77"/>
      <c r="B4" s="79"/>
      <c r="C4" s="80"/>
      <c r="D4" s="81"/>
      <c r="E4" s="82"/>
    </row>
    <row r="5" spans="1:12">
      <c r="A5" s="9">
        <v>1</v>
      </c>
      <c r="B5" s="16">
        <v>2</v>
      </c>
      <c r="C5" s="23">
        <v>2</v>
      </c>
      <c r="D5" s="23">
        <v>3</v>
      </c>
      <c r="E5" s="23">
        <v>4</v>
      </c>
      <c r="I5" s="71" t="s">
        <v>160</v>
      </c>
      <c r="J5" s="71"/>
      <c r="K5" s="71"/>
      <c r="L5" s="56">
        <v>30</v>
      </c>
    </row>
    <row r="6" spans="1:12">
      <c r="A6" s="10">
        <v>1</v>
      </c>
      <c r="B6" s="17"/>
      <c r="C6" s="72" t="s">
        <v>75</v>
      </c>
      <c r="D6" s="72"/>
      <c r="E6" s="72"/>
    </row>
    <row r="7" spans="1:12">
      <c r="A7" s="9" t="s">
        <v>4</v>
      </c>
      <c r="B7" s="18" t="s">
        <v>48</v>
      </c>
      <c r="C7" s="1" t="s">
        <v>7</v>
      </c>
      <c r="D7" s="2" t="s">
        <v>10</v>
      </c>
      <c r="E7" s="47">
        <f>E18+E19+E20</f>
        <v>283</v>
      </c>
    </row>
    <row r="8" spans="1:12">
      <c r="A8" s="10">
        <v>2</v>
      </c>
      <c r="B8" s="19"/>
      <c r="C8" s="72" t="s">
        <v>76</v>
      </c>
      <c r="D8" s="72"/>
      <c r="E8" s="72"/>
    </row>
    <row r="9" spans="1:12" s="8" customFormat="1" ht="26.25">
      <c r="A9" s="11" t="s">
        <v>5</v>
      </c>
      <c r="B9" s="18" t="s">
        <v>49</v>
      </c>
      <c r="C9" s="1" t="s">
        <v>113</v>
      </c>
      <c r="D9" s="2" t="s">
        <v>8</v>
      </c>
      <c r="E9" s="70">
        <f>L2*0.1*0.7</f>
        <v>38.5</v>
      </c>
    </row>
    <row r="10" spans="1:12" s="50" customFormat="1" ht="26.25">
      <c r="A10" s="51" t="s">
        <v>13</v>
      </c>
      <c r="B10" s="52"/>
      <c r="C10" s="54" t="s">
        <v>116</v>
      </c>
      <c r="D10" s="55" t="s">
        <v>8</v>
      </c>
      <c r="E10" s="70">
        <f>L2*0.9*0.7</f>
        <v>346.5</v>
      </c>
    </row>
    <row r="11" spans="1:12" s="8" customFormat="1" ht="26.25">
      <c r="A11" s="11" t="s">
        <v>14</v>
      </c>
      <c r="B11" s="18" t="s">
        <v>49</v>
      </c>
      <c r="C11" s="1" t="s">
        <v>114</v>
      </c>
      <c r="D11" s="2" t="s">
        <v>8</v>
      </c>
      <c r="E11" s="70">
        <f>L2*0.1*0.3</f>
        <v>16.5</v>
      </c>
    </row>
    <row r="12" spans="1:12" s="50" customFormat="1" ht="26.25">
      <c r="A12" s="51" t="s">
        <v>15</v>
      </c>
      <c r="B12" s="52"/>
      <c r="C12" s="59" t="s">
        <v>117</v>
      </c>
      <c r="D12" s="58" t="s">
        <v>8</v>
      </c>
      <c r="E12" s="70">
        <f>L2*0.9*0.3</f>
        <v>148.5</v>
      </c>
    </row>
    <row r="13" spans="1:12" s="8" customFormat="1" ht="39">
      <c r="A13" s="11" t="s">
        <v>16</v>
      </c>
      <c r="B13" s="28" t="s">
        <v>60</v>
      </c>
      <c r="C13" s="1" t="s">
        <v>70</v>
      </c>
      <c r="D13" s="2" t="s">
        <v>71</v>
      </c>
      <c r="E13" s="61">
        <f>40*2*3</f>
        <v>240</v>
      </c>
    </row>
    <row r="14" spans="1:12" s="8" customFormat="1">
      <c r="A14" s="11" t="s">
        <v>17</v>
      </c>
      <c r="B14" s="18" t="s">
        <v>61</v>
      </c>
      <c r="C14" s="1" t="s">
        <v>9</v>
      </c>
      <c r="D14" s="2" t="s">
        <v>8</v>
      </c>
      <c r="E14" s="61">
        <v>100</v>
      </c>
    </row>
    <row r="15" spans="1:12" s="8" customFormat="1" ht="37.5" customHeight="1">
      <c r="A15" s="11" t="s">
        <v>118</v>
      </c>
      <c r="B15" s="18" t="s">
        <v>50</v>
      </c>
      <c r="C15" s="1" t="s">
        <v>115</v>
      </c>
      <c r="D15" s="2" t="s">
        <v>8</v>
      </c>
      <c r="E15" s="61">
        <f>E9+E10+E11+E12-E14</f>
        <v>450</v>
      </c>
    </row>
    <row r="16" spans="1:12" s="65" customFormat="1" ht="16.5" customHeight="1">
      <c r="A16" s="66" t="s">
        <v>120</v>
      </c>
      <c r="B16" s="67"/>
      <c r="C16" s="57" t="s">
        <v>119</v>
      </c>
      <c r="D16" s="58" t="s">
        <v>10</v>
      </c>
      <c r="E16" s="61">
        <v>150</v>
      </c>
    </row>
    <row r="17" spans="1:5">
      <c r="A17" s="12">
        <v>3</v>
      </c>
      <c r="B17" s="21"/>
      <c r="C17" s="72" t="s">
        <v>77</v>
      </c>
      <c r="D17" s="72"/>
      <c r="E17" s="72"/>
    </row>
    <row r="18" spans="1:5">
      <c r="A18" s="11" t="s">
        <v>18</v>
      </c>
      <c r="B18" s="20" t="s">
        <v>51</v>
      </c>
      <c r="C18" s="1" t="s">
        <v>84</v>
      </c>
      <c r="D18" s="3" t="s">
        <v>10</v>
      </c>
      <c r="E18" s="5">
        <f>120.3+44.7+11.6</f>
        <v>176.6</v>
      </c>
    </row>
    <row r="19" spans="1:5">
      <c r="A19" s="11" t="s">
        <v>21</v>
      </c>
      <c r="B19" s="20"/>
      <c r="C19" s="1" t="s">
        <v>85</v>
      </c>
      <c r="D19" s="3" t="s">
        <v>10</v>
      </c>
      <c r="E19" s="5">
        <f>22.9+13.8</f>
        <v>36.700000000000003</v>
      </c>
    </row>
    <row r="20" spans="1:5">
      <c r="A20" s="11" t="s">
        <v>22</v>
      </c>
      <c r="B20" s="20"/>
      <c r="C20" s="1" t="s">
        <v>86</v>
      </c>
      <c r="D20" s="3" t="s">
        <v>10</v>
      </c>
      <c r="E20" s="47">
        <f>6.6+5.6+6.5+6.5+2.7+4+4.1+5.5+3.2+3.4+2.3+1.3+2.8+3.3+1+0.4+0.8+6+3.7</f>
        <v>69.699999999999989</v>
      </c>
    </row>
    <row r="21" spans="1:5" s="30" customFormat="1">
      <c r="A21" s="51" t="s">
        <v>73</v>
      </c>
      <c r="B21" s="53"/>
      <c r="C21" s="44" t="s">
        <v>89</v>
      </c>
      <c r="D21" s="46" t="s">
        <v>10</v>
      </c>
      <c r="E21" s="47">
        <f>4*2</f>
        <v>8</v>
      </c>
    </row>
    <row r="22" spans="1:5" ht="39">
      <c r="A22" s="51" t="s">
        <v>20</v>
      </c>
      <c r="B22" s="53"/>
      <c r="C22" s="44" t="s">
        <v>93</v>
      </c>
      <c r="D22" s="46" t="s">
        <v>12</v>
      </c>
      <c r="E22" s="47">
        <v>60</v>
      </c>
    </row>
    <row r="23" spans="1:5" s="43" customFormat="1" ht="39">
      <c r="A23" s="51" t="s">
        <v>19</v>
      </c>
      <c r="B23" s="53"/>
      <c r="C23" s="44" t="s">
        <v>94</v>
      </c>
      <c r="D23" s="46" t="s">
        <v>12</v>
      </c>
      <c r="E23" s="47">
        <v>88</v>
      </c>
    </row>
    <row r="24" spans="1:5" s="38" customFormat="1" ht="30.75" customHeight="1">
      <c r="A24" s="51" t="s">
        <v>23</v>
      </c>
      <c r="B24" s="53"/>
      <c r="C24" s="48" t="s">
        <v>164</v>
      </c>
      <c r="D24" s="46" t="s">
        <v>10</v>
      </c>
      <c r="E24" s="47">
        <f>58+36+36+105</f>
        <v>235</v>
      </c>
    </row>
    <row r="25" spans="1:5" s="38" customFormat="1">
      <c r="A25" s="51" t="s">
        <v>24</v>
      </c>
      <c r="B25" s="53"/>
      <c r="C25" s="48" t="s">
        <v>166</v>
      </c>
      <c r="D25" s="46" t="s">
        <v>12</v>
      </c>
      <c r="E25" s="47">
        <v>11</v>
      </c>
    </row>
    <row r="26" spans="1:5" s="43" customFormat="1">
      <c r="A26" s="51" t="s">
        <v>25</v>
      </c>
      <c r="B26" s="53"/>
      <c r="C26" s="44" t="s">
        <v>95</v>
      </c>
      <c r="D26" s="46" t="s">
        <v>12</v>
      </c>
      <c r="E26" s="47">
        <v>3</v>
      </c>
    </row>
    <row r="27" spans="1:5" s="43" customFormat="1">
      <c r="A27" s="51" t="s">
        <v>74</v>
      </c>
      <c r="B27" s="53"/>
      <c r="C27" s="44" t="s">
        <v>97</v>
      </c>
      <c r="D27" s="46" t="s">
        <v>12</v>
      </c>
      <c r="E27" s="47">
        <v>6</v>
      </c>
    </row>
    <row r="28" spans="1:5" s="43" customFormat="1">
      <c r="A28" s="51" t="s">
        <v>39</v>
      </c>
      <c r="B28" s="53"/>
      <c r="C28" s="44" t="s">
        <v>98</v>
      </c>
      <c r="D28" s="46" t="s">
        <v>12</v>
      </c>
      <c r="E28" s="47">
        <v>2</v>
      </c>
    </row>
    <row r="29" spans="1:5" s="43" customFormat="1">
      <c r="A29" s="51" t="s">
        <v>100</v>
      </c>
      <c r="B29" s="53"/>
      <c r="C29" s="44" t="s">
        <v>96</v>
      </c>
      <c r="D29" s="46" t="s">
        <v>12</v>
      </c>
      <c r="E29" s="47">
        <v>1</v>
      </c>
    </row>
    <row r="30" spans="1:5" s="43" customFormat="1">
      <c r="A30" s="51" t="s">
        <v>101</v>
      </c>
      <c r="B30" s="53"/>
      <c r="C30" s="44" t="s">
        <v>64</v>
      </c>
      <c r="D30" s="46" t="s">
        <v>11</v>
      </c>
      <c r="E30" s="47">
        <f>E29+E28+E27+E26</f>
        <v>12</v>
      </c>
    </row>
    <row r="31" spans="1:5" s="43" customFormat="1">
      <c r="A31" s="51" t="s">
        <v>102</v>
      </c>
      <c r="B31" s="53"/>
      <c r="C31" s="44" t="s">
        <v>65</v>
      </c>
      <c r="D31" s="45" t="s">
        <v>8</v>
      </c>
      <c r="E31" s="47">
        <f>((E26+E27+E29)*(1.5*1.5*0.15))+(E28*(1.2*1.2*0.15))+(E24*0.3*0.2)</f>
        <v>17.907</v>
      </c>
    </row>
    <row r="32" spans="1:5">
      <c r="A32" s="11" t="s">
        <v>103</v>
      </c>
      <c r="B32" s="20"/>
      <c r="C32" s="33" t="s">
        <v>88</v>
      </c>
      <c r="D32" s="32" t="s">
        <v>11</v>
      </c>
      <c r="E32" s="5">
        <f>6+3+4</f>
        <v>13</v>
      </c>
    </row>
    <row r="33" spans="1:5" s="30" customFormat="1">
      <c r="A33" s="34" t="s">
        <v>104</v>
      </c>
      <c r="B33" s="35"/>
      <c r="C33" s="31" t="s">
        <v>87</v>
      </c>
      <c r="D33" s="32" t="s">
        <v>11</v>
      </c>
      <c r="E33" s="5">
        <f>3</f>
        <v>3</v>
      </c>
    </row>
    <row r="34" spans="1:5" s="43" customFormat="1">
      <c r="A34" s="51" t="s">
        <v>105</v>
      </c>
      <c r="B34" s="53"/>
      <c r="C34" s="44" t="s">
        <v>92</v>
      </c>
      <c r="D34" s="46" t="s">
        <v>11</v>
      </c>
      <c r="E34" s="47">
        <v>10</v>
      </c>
    </row>
    <row r="35" spans="1:5" s="38" customFormat="1">
      <c r="A35" s="41" t="s">
        <v>106</v>
      </c>
      <c r="B35" s="42"/>
      <c r="C35" s="40" t="s">
        <v>47</v>
      </c>
      <c r="D35" s="39" t="s">
        <v>11</v>
      </c>
      <c r="E35" s="5">
        <f>12+15</f>
        <v>27</v>
      </c>
    </row>
    <row r="36" spans="1:5">
      <c r="A36" s="11" t="s">
        <v>107</v>
      </c>
      <c r="B36" s="20"/>
      <c r="C36" s="40" t="s">
        <v>90</v>
      </c>
      <c r="D36" s="39" t="s">
        <v>11</v>
      </c>
      <c r="E36" s="5">
        <v>15</v>
      </c>
    </row>
    <row r="37" spans="1:5">
      <c r="A37" s="11" t="s">
        <v>108</v>
      </c>
      <c r="B37" s="20"/>
      <c r="C37" s="44" t="s">
        <v>158</v>
      </c>
      <c r="D37" s="46" t="s">
        <v>11</v>
      </c>
      <c r="E37" s="47">
        <v>1</v>
      </c>
    </row>
    <row r="38" spans="1:5" s="43" customFormat="1">
      <c r="A38" s="51" t="s">
        <v>109</v>
      </c>
      <c r="B38" s="53"/>
      <c r="C38" s="44" t="s">
        <v>99</v>
      </c>
      <c r="D38" s="46" t="s">
        <v>12</v>
      </c>
      <c r="E38" s="47">
        <v>13</v>
      </c>
    </row>
    <row r="39" spans="1:5">
      <c r="A39" s="11" t="s">
        <v>110</v>
      </c>
      <c r="B39" s="20"/>
      <c r="C39" s="29" t="s">
        <v>91</v>
      </c>
      <c r="D39" s="45" t="s">
        <v>71</v>
      </c>
      <c r="E39" s="47">
        <f>100+70</f>
        <v>170</v>
      </c>
    </row>
    <row r="40" spans="1:5" ht="17.25" customHeight="1">
      <c r="A40" s="11" t="s">
        <v>111</v>
      </c>
      <c r="B40" s="20"/>
      <c r="C40" s="4" t="s">
        <v>28</v>
      </c>
      <c r="D40" s="3" t="s">
        <v>11</v>
      </c>
      <c r="E40" s="47">
        <v>3</v>
      </c>
    </row>
    <row r="41" spans="1:5" s="43" customFormat="1" ht="17.25" customHeight="1">
      <c r="A41" s="51" t="s">
        <v>112</v>
      </c>
      <c r="B41" s="53"/>
      <c r="C41" s="4" t="s">
        <v>26</v>
      </c>
      <c r="D41" s="2" t="s">
        <v>27</v>
      </c>
      <c r="E41" s="49">
        <v>2</v>
      </c>
    </row>
    <row r="42" spans="1:5">
      <c r="A42" s="10">
        <v>4</v>
      </c>
      <c r="B42" s="17"/>
      <c r="C42" s="72" t="s">
        <v>78</v>
      </c>
      <c r="D42" s="72"/>
      <c r="E42" s="72"/>
    </row>
    <row r="43" spans="1:5">
      <c r="A43" s="9" t="s">
        <v>29</v>
      </c>
      <c r="B43" s="18" t="s">
        <v>48</v>
      </c>
      <c r="C43" s="1" t="s">
        <v>7</v>
      </c>
      <c r="D43" s="2" t="s">
        <v>10</v>
      </c>
      <c r="E43" s="61">
        <f>E52+E53</f>
        <v>382.2</v>
      </c>
    </row>
    <row r="44" spans="1:5">
      <c r="A44" s="10">
        <v>5</v>
      </c>
      <c r="B44" s="19"/>
      <c r="C44" s="72" t="s">
        <v>79</v>
      </c>
      <c r="D44" s="72"/>
      <c r="E44" s="72"/>
    </row>
    <row r="45" spans="1:5" s="8" customFormat="1" ht="26.25">
      <c r="A45" s="11" t="s">
        <v>30</v>
      </c>
      <c r="B45" s="26"/>
      <c r="C45" s="57" t="s">
        <v>68</v>
      </c>
      <c r="D45" s="58" t="s">
        <v>8</v>
      </c>
      <c r="E45" s="70">
        <f>L3*0.1*0.7</f>
        <v>34.299999999999997</v>
      </c>
    </row>
    <row r="46" spans="1:5" s="65" customFormat="1" ht="26.25">
      <c r="A46" s="66" t="s">
        <v>31</v>
      </c>
      <c r="B46" s="26"/>
      <c r="C46" s="57" t="s">
        <v>121</v>
      </c>
      <c r="D46" s="58" t="s">
        <v>8</v>
      </c>
      <c r="E46" s="70">
        <f>L3*0.9*0.7</f>
        <v>308.7</v>
      </c>
    </row>
    <row r="47" spans="1:5" s="8" customFormat="1" ht="26.25">
      <c r="A47" s="11" t="s">
        <v>32</v>
      </c>
      <c r="B47" s="26"/>
      <c r="C47" s="57" t="s">
        <v>69</v>
      </c>
      <c r="D47" s="58" t="s">
        <v>8</v>
      </c>
      <c r="E47" s="70">
        <f>L3*0.1*0.3</f>
        <v>14.7</v>
      </c>
    </row>
    <row r="48" spans="1:5" s="65" customFormat="1" ht="26.25">
      <c r="A48" s="66" t="s">
        <v>33</v>
      </c>
      <c r="B48" s="26"/>
      <c r="C48" s="59" t="s">
        <v>122</v>
      </c>
      <c r="D48" s="58" t="s">
        <v>8</v>
      </c>
      <c r="E48" s="70">
        <f>L3*0.9*0.3</f>
        <v>132.29999999999998</v>
      </c>
    </row>
    <row r="49" spans="1:5" s="65" customFormat="1">
      <c r="A49" s="66" t="s">
        <v>133</v>
      </c>
      <c r="B49" s="26"/>
      <c r="C49" s="57" t="s">
        <v>131</v>
      </c>
      <c r="D49" s="58" t="s">
        <v>8</v>
      </c>
      <c r="E49" s="70">
        <v>200</v>
      </c>
    </row>
    <row r="50" spans="1:5" s="8" customFormat="1" ht="26.25">
      <c r="A50" s="11" t="s">
        <v>134</v>
      </c>
      <c r="B50" s="27"/>
      <c r="C50" s="1" t="s">
        <v>72</v>
      </c>
      <c r="D50" s="2" t="s">
        <v>8</v>
      </c>
      <c r="E50" s="61">
        <f>E45+E46+E47+E48-E49</f>
        <v>290</v>
      </c>
    </row>
    <row r="51" spans="1:5">
      <c r="A51" s="12">
        <v>6</v>
      </c>
      <c r="B51" s="21"/>
      <c r="C51" s="72" t="s">
        <v>80</v>
      </c>
      <c r="D51" s="72"/>
      <c r="E51" s="72"/>
    </row>
    <row r="52" spans="1:5">
      <c r="A52" s="11" t="s">
        <v>34</v>
      </c>
      <c r="B52" s="20" t="s">
        <v>51</v>
      </c>
      <c r="C52" s="57" t="s">
        <v>123</v>
      </c>
      <c r="D52" s="63" t="s">
        <v>10</v>
      </c>
      <c r="E52" s="61">
        <f>163+22+188.9</f>
        <v>373.9</v>
      </c>
    </row>
    <row r="53" spans="1:5">
      <c r="A53" s="11" t="s">
        <v>35</v>
      </c>
      <c r="B53" s="20" t="s">
        <v>52</v>
      </c>
      <c r="C53" s="57" t="s">
        <v>84</v>
      </c>
      <c r="D53" s="60" t="s">
        <v>10</v>
      </c>
      <c r="E53" s="61">
        <v>8.3000000000000007</v>
      </c>
    </row>
    <row r="54" spans="1:5">
      <c r="A54" s="11" t="s">
        <v>36</v>
      </c>
      <c r="B54" s="20" t="s">
        <v>53</v>
      </c>
      <c r="C54" s="1" t="s">
        <v>126</v>
      </c>
      <c r="D54" s="3" t="s">
        <v>12</v>
      </c>
      <c r="E54" s="61">
        <v>8</v>
      </c>
    </row>
    <row r="55" spans="1:5">
      <c r="A55" s="11" t="s">
        <v>37</v>
      </c>
      <c r="B55" s="20"/>
      <c r="C55" s="1" t="s">
        <v>125</v>
      </c>
      <c r="D55" s="3" t="s">
        <v>11</v>
      </c>
      <c r="E55" s="61">
        <v>3</v>
      </c>
    </row>
    <row r="56" spans="1:5" ht="17.25" customHeight="1">
      <c r="A56" s="11" t="s">
        <v>38</v>
      </c>
      <c r="B56" s="22" t="s">
        <v>62</v>
      </c>
      <c r="C56" s="62" t="s">
        <v>127</v>
      </c>
      <c r="D56" s="3" t="s">
        <v>11</v>
      </c>
      <c r="E56" s="61">
        <v>17</v>
      </c>
    </row>
    <row r="57" spans="1:5">
      <c r="A57" s="11" t="s">
        <v>41</v>
      </c>
      <c r="B57" s="20" t="s">
        <v>53</v>
      </c>
      <c r="C57" s="7" t="s">
        <v>130</v>
      </c>
      <c r="D57" s="58" t="s">
        <v>71</v>
      </c>
      <c r="E57" s="61">
        <f>E52*2.5</f>
        <v>934.75</v>
      </c>
    </row>
    <row r="58" spans="1:5" s="25" customFormat="1">
      <c r="A58" s="11" t="s">
        <v>42</v>
      </c>
      <c r="B58" s="20" t="s">
        <v>55</v>
      </c>
      <c r="C58" s="7" t="s">
        <v>128</v>
      </c>
      <c r="D58" s="3" t="s">
        <v>11</v>
      </c>
      <c r="E58" s="37">
        <f>E52</f>
        <v>373.9</v>
      </c>
    </row>
    <row r="59" spans="1:5" s="69" customFormat="1">
      <c r="A59" s="66" t="s">
        <v>43</v>
      </c>
      <c r="B59" s="68"/>
      <c r="C59" s="62" t="s">
        <v>132</v>
      </c>
      <c r="D59" s="60" t="s">
        <v>11</v>
      </c>
      <c r="E59" s="61">
        <v>1</v>
      </c>
    </row>
    <row r="60" spans="1:5">
      <c r="A60" s="66" t="s">
        <v>44</v>
      </c>
      <c r="B60" s="20" t="s">
        <v>56</v>
      </c>
      <c r="C60" s="7" t="s">
        <v>129</v>
      </c>
      <c r="D60" s="3" t="s">
        <v>12</v>
      </c>
      <c r="E60" s="61">
        <v>6</v>
      </c>
    </row>
    <row r="61" spans="1:5">
      <c r="A61" s="66" t="s">
        <v>45</v>
      </c>
      <c r="B61" s="20" t="s">
        <v>58</v>
      </c>
      <c r="C61" s="57" t="s">
        <v>40</v>
      </c>
      <c r="D61" s="58" t="s">
        <v>8</v>
      </c>
      <c r="E61" s="61">
        <f>(E54*(1*1*0.15))</f>
        <v>1.2</v>
      </c>
    </row>
    <row r="62" spans="1:5">
      <c r="A62" s="11" t="s">
        <v>46</v>
      </c>
      <c r="B62" s="20" t="s">
        <v>59</v>
      </c>
      <c r="C62" s="4" t="s">
        <v>26</v>
      </c>
      <c r="D62" s="2" t="s">
        <v>27</v>
      </c>
      <c r="E62" s="64">
        <v>3</v>
      </c>
    </row>
    <row r="63" spans="1:5" ht="13.5" customHeight="1">
      <c r="A63" s="10">
        <v>7</v>
      </c>
      <c r="B63" s="17"/>
      <c r="C63" s="72" t="s">
        <v>81</v>
      </c>
      <c r="D63" s="72"/>
      <c r="E63" s="72"/>
    </row>
    <row r="64" spans="1:5">
      <c r="A64" s="9" t="s">
        <v>139</v>
      </c>
      <c r="B64" s="18" t="s">
        <v>48</v>
      </c>
      <c r="C64" s="1" t="s">
        <v>7</v>
      </c>
      <c r="D64" s="2" t="s">
        <v>10</v>
      </c>
      <c r="E64" s="61">
        <f>E73+E74+E75</f>
        <v>45.47</v>
      </c>
    </row>
    <row r="65" spans="1:6">
      <c r="A65" s="10">
        <v>8</v>
      </c>
      <c r="B65" s="19"/>
      <c r="C65" s="72" t="s">
        <v>82</v>
      </c>
      <c r="D65" s="72"/>
      <c r="E65" s="72"/>
    </row>
    <row r="66" spans="1:6" s="8" customFormat="1" ht="26.25">
      <c r="A66" s="11" t="s">
        <v>140</v>
      </c>
      <c r="B66" s="26"/>
      <c r="C66" s="57" t="s">
        <v>68</v>
      </c>
      <c r="D66" s="58" t="s">
        <v>8</v>
      </c>
      <c r="E66" s="70">
        <f>L5*0.1*0.7</f>
        <v>2.0999999999999996</v>
      </c>
    </row>
    <row r="67" spans="1:6" s="65" customFormat="1" ht="26.25">
      <c r="A67" s="66" t="s">
        <v>141</v>
      </c>
      <c r="B67" s="26"/>
      <c r="C67" s="57" t="s">
        <v>121</v>
      </c>
      <c r="D67" s="58" t="s">
        <v>8</v>
      </c>
      <c r="E67" s="70">
        <f>L5*0.9*0.7</f>
        <v>18.899999999999999</v>
      </c>
    </row>
    <row r="68" spans="1:6" ht="26.25">
      <c r="A68" s="11" t="s">
        <v>142</v>
      </c>
      <c r="B68" s="26"/>
      <c r="C68" s="57" t="s">
        <v>69</v>
      </c>
      <c r="D68" s="58" t="s">
        <v>8</v>
      </c>
      <c r="E68" s="70">
        <f>L5*0.1*0.3</f>
        <v>0.89999999999999991</v>
      </c>
    </row>
    <row r="69" spans="1:6" s="56" customFormat="1" ht="26.25">
      <c r="A69" s="66" t="s">
        <v>143</v>
      </c>
      <c r="B69" s="26"/>
      <c r="C69" s="59" t="s">
        <v>122</v>
      </c>
      <c r="D69" s="58" t="s">
        <v>8</v>
      </c>
      <c r="E69" s="70">
        <f>L5*0.9*0.3</f>
        <v>8.1</v>
      </c>
    </row>
    <row r="70" spans="1:6">
      <c r="A70" s="11" t="s">
        <v>161</v>
      </c>
      <c r="B70" s="26"/>
      <c r="C70" s="1" t="s">
        <v>9</v>
      </c>
      <c r="D70" s="2" t="s">
        <v>8</v>
      </c>
      <c r="E70" s="61">
        <v>10</v>
      </c>
    </row>
    <row r="71" spans="1:6" ht="26.25">
      <c r="A71" s="11" t="s">
        <v>162</v>
      </c>
      <c r="B71" s="27"/>
      <c r="C71" s="1" t="s">
        <v>72</v>
      </c>
      <c r="D71" s="2" t="s">
        <v>8</v>
      </c>
      <c r="E71" s="61">
        <f>E66+E67+E68+E69-E70</f>
        <v>20</v>
      </c>
    </row>
    <row r="72" spans="1:6">
      <c r="A72" s="12">
        <v>9</v>
      </c>
      <c r="B72" s="21"/>
      <c r="C72" s="72" t="s">
        <v>83</v>
      </c>
      <c r="D72" s="72"/>
      <c r="E72" s="72"/>
    </row>
    <row r="73" spans="1:6">
      <c r="A73" s="11" t="s">
        <v>144</v>
      </c>
      <c r="B73" s="20" t="s">
        <v>51</v>
      </c>
      <c r="C73" s="44" t="s">
        <v>84</v>
      </c>
      <c r="D73" s="46" t="s">
        <v>10</v>
      </c>
      <c r="E73" s="47">
        <f>1.8+5</f>
        <v>6.8</v>
      </c>
    </row>
    <row r="74" spans="1:6">
      <c r="A74" s="11" t="s">
        <v>145</v>
      </c>
      <c r="B74" s="20" t="s">
        <v>52</v>
      </c>
      <c r="C74" s="44" t="s">
        <v>86</v>
      </c>
      <c r="D74" s="46" t="s">
        <v>10</v>
      </c>
      <c r="E74" s="47">
        <f>2+3.6+7.8+0.7</f>
        <v>14.099999999999998</v>
      </c>
    </row>
    <row r="75" spans="1:6">
      <c r="A75" s="11" t="s">
        <v>146</v>
      </c>
      <c r="B75" s="20" t="s">
        <v>53</v>
      </c>
      <c r="C75" s="1" t="s">
        <v>63</v>
      </c>
      <c r="D75" s="3" t="s">
        <v>10</v>
      </c>
      <c r="E75" s="5">
        <f>18.9+(18.9*0.3)</f>
        <v>24.569999999999997</v>
      </c>
    </row>
    <row r="76" spans="1:6" ht="27.75" customHeight="1">
      <c r="A76" s="11" t="s">
        <v>147</v>
      </c>
      <c r="B76" s="20"/>
      <c r="C76" s="62" t="s">
        <v>165</v>
      </c>
      <c r="D76" s="60" t="s">
        <v>10</v>
      </c>
      <c r="E76" s="61">
        <v>50</v>
      </c>
      <c r="F76" s="6"/>
    </row>
    <row r="77" spans="1:6" ht="15.75" customHeight="1">
      <c r="A77" s="11" t="s">
        <v>148</v>
      </c>
      <c r="B77" s="22" t="s">
        <v>62</v>
      </c>
      <c r="C77" s="62" t="s">
        <v>166</v>
      </c>
      <c r="D77" s="60" t="s">
        <v>12</v>
      </c>
      <c r="E77" s="61">
        <v>2</v>
      </c>
      <c r="F77" s="6"/>
    </row>
    <row r="78" spans="1:6">
      <c r="A78" s="11" t="s">
        <v>149</v>
      </c>
      <c r="B78" s="20" t="s">
        <v>53</v>
      </c>
      <c r="C78" s="44" t="s">
        <v>67</v>
      </c>
      <c r="D78" s="46" t="s">
        <v>12</v>
      </c>
      <c r="E78" s="61">
        <v>2</v>
      </c>
      <c r="F78" s="6"/>
    </row>
    <row r="79" spans="1:6" ht="28.5" customHeight="1">
      <c r="A79" s="11" t="s">
        <v>150</v>
      </c>
      <c r="B79" s="20" t="s">
        <v>55</v>
      </c>
      <c r="C79" s="44" t="s">
        <v>159</v>
      </c>
      <c r="D79" s="46" t="s">
        <v>12</v>
      </c>
      <c r="E79" s="61">
        <v>1</v>
      </c>
      <c r="F79" s="6"/>
    </row>
    <row r="80" spans="1:6">
      <c r="A80" s="11" t="s">
        <v>151</v>
      </c>
      <c r="B80" s="20" t="s">
        <v>56</v>
      </c>
      <c r="C80" s="48" t="s">
        <v>47</v>
      </c>
      <c r="D80" s="46" t="s">
        <v>11</v>
      </c>
      <c r="E80" s="47">
        <v>5</v>
      </c>
    </row>
    <row r="81" spans="1:5" ht="30" customHeight="1">
      <c r="A81" s="11" t="s">
        <v>152</v>
      </c>
      <c r="B81" s="20" t="s">
        <v>57</v>
      </c>
      <c r="C81" s="44" t="s">
        <v>137</v>
      </c>
      <c r="D81" s="46" t="s">
        <v>12</v>
      </c>
      <c r="E81" s="61">
        <v>1</v>
      </c>
    </row>
    <row r="82" spans="1:5" ht="26.25">
      <c r="A82" s="11" t="s">
        <v>153</v>
      </c>
      <c r="B82" s="20" t="s">
        <v>58</v>
      </c>
      <c r="C82" s="57" t="s">
        <v>66</v>
      </c>
      <c r="D82" s="60" t="s">
        <v>12</v>
      </c>
      <c r="E82" s="64">
        <v>3</v>
      </c>
    </row>
    <row r="83" spans="1:5" s="56" customFormat="1">
      <c r="A83" s="66" t="s">
        <v>154</v>
      </c>
      <c r="B83" s="68"/>
      <c r="C83" s="57" t="s">
        <v>124</v>
      </c>
      <c r="D83" s="60" t="s">
        <v>12</v>
      </c>
      <c r="E83" s="61">
        <v>1</v>
      </c>
    </row>
    <row r="84" spans="1:5">
      <c r="A84" s="11" t="s">
        <v>155</v>
      </c>
      <c r="B84" s="20" t="s">
        <v>58</v>
      </c>
      <c r="C84" s="57" t="s">
        <v>138</v>
      </c>
      <c r="D84" s="60" t="s">
        <v>12</v>
      </c>
      <c r="E84" s="61">
        <v>1</v>
      </c>
    </row>
    <row r="85" spans="1:5">
      <c r="A85" s="11" t="s">
        <v>156</v>
      </c>
      <c r="B85" s="20" t="s">
        <v>58</v>
      </c>
      <c r="C85" s="57" t="s">
        <v>99</v>
      </c>
      <c r="D85" s="60" t="s">
        <v>12</v>
      </c>
      <c r="E85" s="61">
        <v>1</v>
      </c>
    </row>
    <row r="86" spans="1:5">
      <c r="A86" s="66" t="s">
        <v>157</v>
      </c>
      <c r="B86" s="20" t="s">
        <v>54</v>
      </c>
      <c r="C86" s="1" t="s">
        <v>40</v>
      </c>
      <c r="D86" s="2" t="s">
        <v>8</v>
      </c>
      <c r="E86" s="61">
        <f>(E79*(2*2*0.2))+(E76*0.3*0.2)</f>
        <v>3.8</v>
      </c>
    </row>
    <row r="87" spans="1:5">
      <c r="A87" s="84"/>
      <c r="B87" s="83" t="s">
        <v>59</v>
      </c>
    </row>
    <row r="88" spans="1:5">
      <c r="A88" s="13"/>
      <c r="B88" s="13"/>
      <c r="C88" s="24"/>
      <c r="D88" s="24"/>
      <c r="E88" s="24"/>
    </row>
    <row r="89" spans="1:5">
      <c r="A89" s="13"/>
      <c r="B89" s="13"/>
      <c r="C89" s="24"/>
      <c r="D89" s="24"/>
      <c r="E89" s="24"/>
    </row>
    <row r="90" spans="1:5">
      <c r="A90" s="13"/>
      <c r="B90" s="13"/>
      <c r="C90" s="24"/>
      <c r="D90" s="24"/>
      <c r="E90" s="24"/>
    </row>
    <row r="91" spans="1:5">
      <c r="A91" s="13"/>
      <c r="B91" s="13"/>
      <c r="C91" s="24"/>
      <c r="D91" s="24"/>
      <c r="E91" s="24"/>
    </row>
    <row r="92" spans="1:5">
      <c r="A92" s="13"/>
      <c r="B92" s="13"/>
      <c r="C92" s="24"/>
      <c r="D92" s="24"/>
      <c r="E92" s="24"/>
    </row>
    <row r="93" spans="1:5">
      <c r="A93" s="13"/>
      <c r="B93" s="13"/>
      <c r="C93" s="24"/>
      <c r="D93" s="24"/>
      <c r="E93" s="24"/>
    </row>
    <row r="94" spans="1:5">
      <c r="A94" s="13"/>
      <c r="B94" s="13"/>
      <c r="C94" s="24"/>
      <c r="D94" s="24"/>
      <c r="E94" s="24"/>
    </row>
    <row r="95" spans="1:5">
      <c r="A95" s="13"/>
      <c r="B95" s="13"/>
      <c r="C95" s="24"/>
      <c r="D95" s="24"/>
      <c r="E95" s="24"/>
    </row>
    <row r="96" spans="1:5">
      <c r="A96" s="13"/>
      <c r="B96" s="13"/>
      <c r="C96" s="24"/>
      <c r="D96" s="24"/>
      <c r="E96" s="24"/>
    </row>
    <row r="97" spans="1:5">
      <c r="A97" s="13"/>
      <c r="B97" s="13"/>
      <c r="C97" s="24"/>
      <c r="D97" s="24"/>
      <c r="E97" s="24"/>
    </row>
    <row r="98" spans="1:5">
      <c r="A98" s="13"/>
      <c r="B98" s="13"/>
      <c r="C98" s="24"/>
      <c r="D98" s="24"/>
      <c r="E98" s="24"/>
    </row>
    <row r="99" spans="1:5">
      <c r="A99" s="13"/>
      <c r="B99" s="13"/>
      <c r="C99" s="24"/>
      <c r="D99" s="24"/>
      <c r="E99" s="24"/>
    </row>
    <row r="100" spans="1:5">
      <c r="A100" s="13"/>
      <c r="B100" s="13"/>
      <c r="C100" s="24"/>
      <c r="D100" s="24"/>
      <c r="E100" s="24"/>
    </row>
    <row r="101" spans="1:5">
      <c r="A101" s="13"/>
      <c r="B101" s="13"/>
      <c r="C101" s="24"/>
      <c r="D101" s="24"/>
      <c r="E101" s="24"/>
    </row>
    <row r="102" spans="1:5">
      <c r="A102" s="13"/>
      <c r="B102" s="13"/>
      <c r="C102" s="24"/>
      <c r="D102" s="24"/>
      <c r="E102" s="24"/>
    </row>
    <row r="103" spans="1:5">
      <c r="A103" s="14"/>
      <c r="B103" s="14"/>
      <c r="C103" s="14"/>
      <c r="D103" s="14"/>
      <c r="E103" s="14"/>
    </row>
    <row r="104" spans="1:5">
      <c r="A104" s="14"/>
      <c r="B104" s="14"/>
      <c r="C104" s="14"/>
      <c r="D104" s="14"/>
      <c r="E104" s="14"/>
    </row>
    <row r="105" spans="1:5">
      <c r="A105" s="14"/>
      <c r="B105" s="14"/>
      <c r="C105" s="14"/>
      <c r="D105" s="14"/>
      <c r="E105" s="14"/>
    </row>
    <row r="106" spans="1:5">
      <c r="A106" s="14"/>
      <c r="B106" s="14"/>
      <c r="C106" s="14"/>
      <c r="D106" s="14"/>
      <c r="E106" s="14"/>
    </row>
    <row r="107" spans="1:5">
      <c r="A107" s="14"/>
      <c r="B107" s="14"/>
      <c r="C107" s="14"/>
      <c r="D107" s="14"/>
      <c r="E107" s="14"/>
    </row>
    <row r="108" spans="1:5">
      <c r="A108" s="14"/>
      <c r="B108" s="14"/>
      <c r="C108" s="14"/>
      <c r="D108" s="14"/>
      <c r="E108" s="14"/>
    </row>
    <row r="109" spans="1:5">
      <c r="A109" s="14"/>
      <c r="B109" s="14"/>
      <c r="C109" s="14"/>
      <c r="D109" s="14"/>
      <c r="E109" s="14"/>
    </row>
    <row r="110" spans="1:5">
      <c r="A110" s="14"/>
      <c r="B110" s="14"/>
      <c r="C110" s="14"/>
      <c r="D110" s="14"/>
      <c r="E110" s="14"/>
    </row>
    <row r="111" spans="1:5">
      <c r="A111" s="14"/>
      <c r="B111" s="14"/>
      <c r="C111" s="14"/>
      <c r="D111" s="14"/>
      <c r="E111" s="14"/>
    </row>
    <row r="112" spans="1:5">
      <c r="A112" s="14"/>
      <c r="B112" s="14"/>
      <c r="C112" s="14"/>
      <c r="D112" s="14"/>
      <c r="E112" s="14"/>
    </row>
    <row r="113" spans="1:5">
      <c r="A113" s="14"/>
      <c r="B113" s="14"/>
      <c r="C113" s="14"/>
      <c r="D113" s="14"/>
      <c r="E113" s="14"/>
    </row>
    <row r="114" spans="1:5">
      <c r="A114" s="14"/>
      <c r="B114" s="14"/>
      <c r="C114" s="14"/>
      <c r="D114" s="14"/>
      <c r="E114" s="14"/>
    </row>
    <row r="115" spans="1:5">
      <c r="A115" s="14"/>
      <c r="B115" s="14"/>
      <c r="C115" s="14"/>
      <c r="D115" s="14"/>
      <c r="E115" s="14"/>
    </row>
    <row r="116" spans="1:5">
      <c r="A116" s="14"/>
      <c r="B116" s="14"/>
      <c r="C116" s="14"/>
      <c r="D116" s="14"/>
      <c r="E116" s="14"/>
    </row>
    <row r="117" spans="1:5">
      <c r="A117" s="14"/>
      <c r="B117" s="14"/>
      <c r="C117" s="14"/>
      <c r="D117" s="14"/>
      <c r="E117" s="14"/>
    </row>
    <row r="118" spans="1:5">
      <c r="A118" s="14"/>
      <c r="B118" s="14"/>
      <c r="C118" s="14"/>
      <c r="D118" s="14"/>
      <c r="E118" s="14"/>
    </row>
    <row r="119" spans="1:5">
      <c r="A119" s="14"/>
      <c r="B119" s="14"/>
      <c r="C119" s="14"/>
      <c r="D119" s="14"/>
      <c r="E119" s="14"/>
    </row>
    <row r="120" spans="1:5">
      <c r="A120" s="14"/>
      <c r="B120" s="14"/>
      <c r="C120" s="14"/>
      <c r="D120" s="14"/>
      <c r="E120" s="14"/>
    </row>
    <row r="121" spans="1:5">
      <c r="A121" s="14"/>
      <c r="B121" s="14"/>
      <c r="C121" s="14"/>
      <c r="D121" s="14"/>
      <c r="E121" s="14"/>
    </row>
    <row r="122" spans="1:5">
      <c r="A122" s="14"/>
      <c r="B122" s="14"/>
      <c r="C122" s="14"/>
      <c r="D122" s="14"/>
      <c r="E122" s="14"/>
    </row>
    <row r="123" spans="1:5">
      <c r="A123" s="14"/>
      <c r="B123" s="14"/>
      <c r="C123" s="14"/>
      <c r="D123" s="14"/>
      <c r="E123" s="14"/>
    </row>
    <row r="124" spans="1:5">
      <c r="A124" s="14"/>
      <c r="B124" s="14"/>
      <c r="C124" s="14"/>
      <c r="D124" s="14"/>
      <c r="E124" s="14"/>
    </row>
    <row r="125" spans="1:5">
      <c r="A125" s="14"/>
      <c r="B125" s="14"/>
      <c r="C125" s="14"/>
      <c r="D125" s="14"/>
      <c r="E125" s="14"/>
    </row>
    <row r="126" spans="1:5">
      <c r="A126" s="14"/>
      <c r="B126" s="14"/>
      <c r="C126" s="14"/>
      <c r="D126" s="14"/>
      <c r="E126" s="14"/>
    </row>
    <row r="127" spans="1:5">
      <c r="A127" s="14"/>
      <c r="B127" s="14"/>
      <c r="C127" s="14"/>
      <c r="D127" s="14"/>
      <c r="E127" s="14"/>
    </row>
    <row r="128" spans="1:5">
      <c r="A128" s="14"/>
      <c r="B128" s="14"/>
      <c r="C128" s="14"/>
      <c r="D128" s="14"/>
      <c r="E128" s="14"/>
    </row>
    <row r="129" spans="1:5">
      <c r="A129" s="14"/>
      <c r="B129" s="14"/>
      <c r="C129" s="14"/>
      <c r="D129" s="14"/>
      <c r="E129" s="14"/>
    </row>
    <row r="130" spans="1:5">
      <c r="A130" s="14"/>
      <c r="B130" s="14"/>
      <c r="C130" s="14"/>
      <c r="D130" s="14"/>
      <c r="E130" s="14"/>
    </row>
    <row r="131" spans="1:5">
      <c r="A131" s="14"/>
      <c r="B131" s="14"/>
      <c r="C131" s="14"/>
      <c r="D131" s="14"/>
      <c r="E131" s="14"/>
    </row>
    <row r="132" spans="1:5">
      <c r="A132" s="14"/>
      <c r="B132" s="14"/>
      <c r="C132" s="14"/>
      <c r="D132" s="14"/>
      <c r="E132" s="14"/>
    </row>
    <row r="133" spans="1:5">
      <c r="A133" s="14"/>
      <c r="B133" s="14"/>
      <c r="C133" s="14"/>
      <c r="D133" s="14"/>
      <c r="E133" s="14"/>
    </row>
    <row r="134" spans="1:5">
      <c r="A134" s="14"/>
      <c r="B134" s="14"/>
      <c r="C134" s="14"/>
      <c r="D134" s="14"/>
      <c r="E134" s="14"/>
    </row>
    <row r="135" spans="1:5">
      <c r="A135" s="14"/>
      <c r="B135" s="14"/>
      <c r="C135" s="14"/>
      <c r="D135" s="14"/>
      <c r="E135" s="14"/>
    </row>
    <row r="136" spans="1:5">
      <c r="A136" s="14"/>
      <c r="B136" s="14"/>
      <c r="C136" s="14"/>
      <c r="D136" s="14"/>
      <c r="E136" s="14"/>
    </row>
    <row r="137" spans="1:5">
      <c r="A137" s="14"/>
      <c r="B137" s="14"/>
      <c r="C137" s="14"/>
      <c r="D137" s="14"/>
      <c r="E137" s="14"/>
    </row>
    <row r="138" spans="1:5">
      <c r="A138" s="14"/>
      <c r="B138" s="14"/>
      <c r="C138" s="14"/>
      <c r="D138" s="14"/>
      <c r="E138" s="14"/>
    </row>
    <row r="139" spans="1:5">
      <c r="A139" s="14"/>
      <c r="B139" s="14"/>
      <c r="C139" s="14"/>
      <c r="D139" s="14"/>
      <c r="E139" s="14"/>
    </row>
    <row r="140" spans="1:5">
      <c r="A140" s="14"/>
      <c r="B140" s="14"/>
      <c r="C140" s="14"/>
      <c r="D140" s="14"/>
      <c r="E140" s="14"/>
    </row>
    <row r="141" spans="1:5">
      <c r="A141" s="14"/>
      <c r="B141" s="14"/>
      <c r="C141" s="14"/>
      <c r="D141" s="14"/>
      <c r="E141" s="14"/>
    </row>
    <row r="142" spans="1:5">
      <c r="A142" s="14"/>
      <c r="B142" s="14"/>
      <c r="C142" s="14"/>
      <c r="D142" s="14"/>
      <c r="E142" s="14"/>
    </row>
    <row r="143" spans="1:5">
      <c r="A143" s="14"/>
      <c r="B143" s="14"/>
      <c r="C143" s="14"/>
      <c r="D143" s="14"/>
      <c r="E143" s="14"/>
    </row>
    <row r="144" spans="1:5">
      <c r="A144" s="14"/>
      <c r="B144" s="14"/>
      <c r="C144" s="14"/>
      <c r="D144" s="14"/>
      <c r="E144" s="14"/>
    </row>
    <row r="145" spans="1:5">
      <c r="A145" s="14"/>
      <c r="B145" s="14"/>
      <c r="C145" s="14"/>
      <c r="D145" s="14"/>
      <c r="E145" s="14"/>
    </row>
    <row r="146" spans="1:5">
      <c r="A146" s="14"/>
      <c r="B146" s="14"/>
      <c r="C146" s="14"/>
      <c r="D146" s="14"/>
      <c r="E146" s="14"/>
    </row>
    <row r="147" spans="1:5">
      <c r="A147" s="14"/>
      <c r="B147" s="14"/>
      <c r="C147" s="14"/>
      <c r="D147" s="14"/>
      <c r="E147" s="14"/>
    </row>
    <row r="148" spans="1:5">
      <c r="A148" s="14"/>
      <c r="B148" s="14"/>
      <c r="C148" s="14"/>
      <c r="D148" s="14"/>
      <c r="E148" s="14"/>
    </row>
    <row r="149" spans="1:5">
      <c r="A149" s="14"/>
      <c r="B149" s="14"/>
      <c r="C149" s="14"/>
      <c r="D149" s="14"/>
      <c r="E149" s="14"/>
    </row>
    <row r="150" spans="1:5">
      <c r="A150" s="14"/>
      <c r="B150" s="14"/>
      <c r="C150" s="14"/>
      <c r="D150" s="14"/>
      <c r="E150" s="14"/>
    </row>
    <row r="151" spans="1:5">
      <c r="A151" s="14"/>
      <c r="B151" s="14"/>
      <c r="C151" s="14"/>
      <c r="D151" s="14"/>
      <c r="E151" s="14"/>
    </row>
    <row r="152" spans="1:5">
      <c r="A152" s="14"/>
      <c r="B152" s="14"/>
      <c r="C152" s="14"/>
      <c r="D152" s="14"/>
      <c r="E152" s="14"/>
    </row>
    <row r="153" spans="1:5">
      <c r="A153" s="14"/>
      <c r="B153" s="14"/>
      <c r="C153" s="14"/>
      <c r="D153" s="14"/>
      <c r="E153" s="14"/>
    </row>
    <row r="154" spans="1:5">
      <c r="A154" s="14"/>
      <c r="B154" s="14"/>
      <c r="C154" s="14"/>
      <c r="D154" s="14"/>
      <c r="E154" s="14"/>
    </row>
    <row r="155" spans="1:5">
      <c r="A155" s="14"/>
      <c r="B155" s="14"/>
      <c r="C155" s="14"/>
      <c r="D155" s="14"/>
      <c r="E155" s="14"/>
    </row>
    <row r="156" spans="1:5">
      <c r="A156" s="14"/>
      <c r="B156" s="14"/>
      <c r="C156" s="14"/>
      <c r="D156" s="14"/>
      <c r="E156" s="14"/>
    </row>
    <row r="157" spans="1:5">
      <c r="A157" s="14"/>
      <c r="B157" s="14"/>
      <c r="C157" s="14"/>
      <c r="D157" s="14"/>
      <c r="E157" s="14"/>
    </row>
    <row r="158" spans="1:5">
      <c r="A158" s="14"/>
      <c r="B158" s="14"/>
      <c r="C158" s="14"/>
      <c r="D158" s="14"/>
      <c r="E158" s="14"/>
    </row>
    <row r="159" spans="1:5">
      <c r="A159" s="14"/>
      <c r="B159" s="14"/>
      <c r="C159" s="14"/>
      <c r="D159" s="14"/>
      <c r="E159" s="14"/>
    </row>
    <row r="160" spans="1:5">
      <c r="A160" s="14"/>
      <c r="B160" s="14"/>
      <c r="C160" s="14"/>
      <c r="D160" s="14"/>
      <c r="E160" s="14"/>
    </row>
    <row r="161" spans="1:5">
      <c r="A161" s="14"/>
      <c r="B161" s="14"/>
      <c r="C161" s="14"/>
      <c r="D161" s="14"/>
      <c r="E161" s="14"/>
    </row>
    <row r="162" spans="1:5">
      <c r="A162" s="14"/>
      <c r="B162" s="14"/>
      <c r="C162" s="14"/>
      <c r="D162" s="14"/>
      <c r="E162" s="14"/>
    </row>
    <row r="163" spans="1:5">
      <c r="A163" s="14"/>
      <c r="B163" s="14"/>
      <c r="C163" s="14"/>
      <c r="D163" s="14"/>
      <c r="E163" s="14"/>
    </row>
    <row r="164" spans="1:5">
      <c r="A164" s="14"/>
      <c r="B164" s="14"/>
      <c r="C164" s="14"/>
      <c r="D164" s="14"/>
      <c r="E164" s="14"/>
    </row>
    <row r="165" spans="1:5">
      <c r="A165" s="14"/>
      <c r="B165" s="14"/>
      <c r="C165" s="14"/>
      <c r="D165" s="14"/>
      <c r="E165" s="14"/>
    </row>
    <row r="166" spans="1:5">
      <c r="A166" s="14"/>
      <c r="B166" s="14"/>
      <c r="C166" s="14"/>
      <c r="D166" s="14"/>
      <c r="E166" s="14"/>
    </row>
    <row r="167" spans="1:5">
      <c r="A167" s="14"/>
      <c r="B167" s="14"/>
      <c r="C167" s="14"/>
      <c r="D167" s="14"/>
      <c r="E167" s="14"/>
    </row>
    <row r="168" spans="1:5">
      <c r="A168" s="14"/>
      <c r="B168" s="14"/>
      <c r="C168" s="14"/>
      <c r="D168" s="14"/>
      <c r="E168" s="14"/>
    </row>
    <row r="169" spans="1:5">
      <c r="A169" s="14"/>
      <c r="B169" s="14"/>
      <c r="C169" s="14"/>
      <c r="D169" s="14"/>
      <c r="E169" s="14"/>
    </row>
    <row r="170" spans="1:5">
      <c r="A170" s="14"/>
      <c r="B170" s="14"/>
      <c r="C170" s="14"/>
      <c r="D170" s="14"/>
      <c r="E170" s="14"/>
    </row>
    <row r="171" spans="1:5">
      <c r="A171" s="14"/>
      <c r="B171" s="14"/>
      <c r="C171" s="14"/>
      <c r="D171" s="14"/>
      <c r="E171" s="14"/>
    </row>
    <row r="172" spans="1:5">
      <c r="A172" s="14"/>
      <c r="B172" s="14"/>
      <c r="C172" s="14"/>
      <c r="D172" s="14"/>
      <c r="E172" s="14"/>
    </row>
    <row r="173" spans="1:5">
      <c r="A173" s="14"/>
      <c r="B173" s="14"/>
      <c r="C173" s="14"/>
      <c r="D173" s="14"/>
      <c r="E173" s="14"/>
    </row>
    <row r="174" spans="1:5">
      <c r="A174" s="14"/>
      <c r="B174" s="14"/>
      <c r="C174" s="14"/>
      <c r="D174" s="14"/>
      <c r="E174" s="14"/>
    </row>
    <row r="175" spans="1:5">
      <c r="A175" s="14"/>
      <c r="B175" s="14"/>
      <c r="C175" s="14"/>
      <c r="D175" s="14"/>
      <c r="E175" s="14"/>
    </row>
    <row r="176" spans="1:5">
      <c r="A176" s="14"/>
      <c r="B176" s="14"/>
      <c r="C176" s="14"/>
      <c r="D176" s="14"/>
      <c r="E176" s="14"/>
    </row>
    <row r="177" spans="1:5">
      <c r="A177" s="14"/>
      <c r="B177" s="14"/>
      <c r="C177" s="14"/>
      <c r="D177" s="14"/>
      <c r="E177" s="14"/>
    </row>
    <row r="178" spans="1:5">
      <c r="A178" s="14"/>
      <c r="B178" s="14"/>
      <c r="C178" s="14"/>
      <c r="D178" s="14"/>
      <c r="E178" s="14"/>
    </row>
    <row r="179" spans="1:5">
      <c r="A179" s="14"/>
      <c r="B179" s="14"/>
      <c r="C179" s="14"/>
      <c r="D179" s="14"/>
      <c r="E179" s="14"/>
    </row>
    <row r="180" spans="1:5">
      <c r="A180" s="14"/>
      <c r="B180" s="14"/>
      <c r="C180" s="14"/>
      <c r="D180" s="14"/>
      <c r="E180" s="14"/>
    </row>
    <row r="181" spans="1:5">
      <c r="A181" s="14"/>
      <c r="B181" s="14"/>
      <c r="C181" s="14"/>
      <c r="D181" s="14"/>
      <c r="E181" s="14"/>
    </row>
    <row r="182" spans="1:5">
      <c r="A182" s="14"/>
      <c r="B182" s="14"/>
      <c r="C182" s="14"/>
      <c r="D182" s="14"/>
      <c r="E182" s="14"/>
    </row>
    <row r="183" spans="1:5">
      <c r="A183" s="14"/>
      <c r="B183" s="14"/>
      <c r="C183" s="14"/>
      <c r="D183" s="14"/>
      <c r="E183" s="14"/>
    </row>
    <row r="184" spans="1:5">
      <c r="A184" s="14"/>
      <c r="B184" s="14"/>
      <c r="C184" s="14"/>
      <c r="D184" s="14"/>
      <c r="E184" s="14"/>
    </row>
    <row r="185" spans="1:5">
      <c r="A185" s="14"/>
      <c r="B185" s="14"/>
      <c r="C185" s="14"/>
      <c r="D185" s="14"/>
      <c r="E185" s="14"/>
    </row>
    <row r="186" spans="1:5">
      <c r="A186" s="14"/>
      <c r="B186" s="14"/>
      <c r="C186" s="14"/>
      <c r="D186" s="14"/>
      <c r="E186" s="14"/>
    </row>
    <row r="187" spans="1:5">
      <c r="A187" s="14"/>
      <c r="B187" s="14"/>
      <c r="C187" s="14"/>
      <c r="D187" s="14"/>
      <c r="E187" s="14"/>
    </row>
    <row r="188" spans="1:5">
      <c r="A188" s="14"/>
      <c r="B188" s="14"/>
      <c r="C188" s="14"/>
      <c r="D188" s="14"/>
      <c r="E188" s="14"/>
    </row>
    <row r="189" spans="1:5">
      <c r="A189" s="14"/>
      <c r="B189" s="14"/>
      <c r="C189" s="14"/>
      <c r="D189" s="14"/>
      <c r="E189" s="14"/>
    </row>
    <row r="190" spans="1:5">
      <c r="A190" s="14"/>
      <c r="B190" s="14"/>
      <c r="C190" s="14"/>
      <c r="D190" s="14"/>
      <c r="E190" s="14"/>
    </row>
    <row r="191" spans="1:5">
      <c r="A191" s="14"/>
      <c r="B191" s="14"/>
      <c r="C191" s="14"/>
      <c r="D191" s="14"/>
      <c r="E191" s="14"/>
    </row>
    <row r="192" spans="1:5">
      <c r="A192" s="14"/>
      <c r="B192" s="14"/>
      <c r="C192" s="14"/>
      <c r="D192" s="14"/>
      <c r="E192" s="14"/>
    </row>
    <row r="193" spans="1:5">
      <c r="A193" s="14"/>
      <c r="B193" s="14"/>
      <c r="C193" s="14"/>
      <c r="D193" s="14"/>
      <c r="E193" s="14"/>
    </row>
    <row r="194" spans="1:5">
      <c r="A194" s="14"/>
      <c r="B194" s="14"/>
      <c r="C194" s="14"/>
      <c r="D194" s="14"/>
      <c r="E194" s="14"/>
    </row>
    <row r="195" spans="1:5">
      <c r="A195" s="14"/>
      <c r="B195" s="14"/>
      <c r="C195" s="14"/>
      <c r="D195" s="14"/>
      <c r="E195" s="14"/>
    </row>
    <row r="196" spans="1:5">
      <c r="A196" s="14"/>
      <c r="B196" s="14"/>
      <c r="C196" s="14"/>
      <c r="D196" s="14"/>
      <c r="E196" s="14"/>
    </row>
    <row r="197" spans="1:5">
      <c r="A197" s="14"/>
      <c r="B197" s="14"/>
      <c r="C197" s="14"/>
      <c r="D197" s="14"/>
      <c r="E197" s="14"/>
    </row>
    <row r="198" spans="1:5">
      <c r="A198" s="14"/>
      <c r="B198" s="14"/>
      <c r="C198" s="14"/>
      <c r="D198" s="14"/>
      <c r="E198" s="14"/>
    </row>
    <row r="199" spans="1:5">
      <c r="A199" s="14"/>
      <c r="B199" s="14"/>
      <c r="C199" s="14"/>
      <c r="D199" s="14"/>
      <c r="E199" s="14"/>
    </row>
    <row r="200" spans="1:5">
      <c r="A200" s="14"/>
      <c r="B200" s="14"/>
      <c r="C200" s="14"/>
      <c r="D200" s="14"/>
      <c r="E200" s="14"/>
    </row>
    <row r="201" spans="1:5">
      <c r="A201" s="14"/>
      <c r="B201" s="14"/>
      <c r="C201" s="14"/>
      <c r="D201" s="14"/>
      <c r="E201" s="14"/>
    </row>
    <row r="202" spans="1:5">
      <c r="A202" s="14"/>
      <c r="B202" s="14"/>
      <c r="C202" s="14"/>
      <c r="D202" s="14"/>
      <c r="E202" s="14"/>
    </row>
    <row r="203" spans="1:5">
      <c r="A203" s="14"/>
      <c r="B203" s="14"/>
      <c r="C203" s="14"/>
      <c r="D203" s="14"/>
      <c r="E203" s="14"/>
    </row>
    <row r="204" spans="1:5">
      <c r="A204" s="14"/>
      <c r="B204" s="14"/>
      <c r="C204" s="14"/>
      <c r="D204" s="14"/>
      <c r="E204" s="14"/>
    </row>
    <row r="205" spans="1:5">
      <c r="A205" s="14"/>
      <c r="B205" s="14"/>
      <c r="C205" s="14"/>
      <c r="D205" s="14"/>
      <c r="E205" s="14"/>
    </row>
    <row r="206" spans="1:5">
      <c r="A206" s="14"/>
      <c r="B206" s="14"/>
      <c r="C206" s="14"/>
      <c r="D206" s="14"/>
      <c r="E206" s="14"/>
    </row>
    <row r="207" spans="1:5">
      <c r="A207" s="14"/>
      <c r="B207" s="14"/>
      <c r="C207" s="14"/>
      <c r="D207" s="14"/>
      <c r="E207" s="14"/>
    </row>
    <row r="208" spans="1:5">
      <c r="A208" s="14"/>
      <c r="B208" s="14"/>
      <c r="C208" s="14"/>
      <c r="D208" s="14"/>
      <c r="E208" s="14"/>
    </row>
    <row r="209" spans="1:5">
      <c r="A209" s="14"/>
      <c r="B209" s="14"/>
      <c r="C209" s="14"/>
      <c r="D209" s="14"/>
      <c r="E209" s="14"/>
    </row>
    <row r="210" spans="1:5">
      <c r="A210" s="14"/>
      <c r="B210" s="14"/>
      <c r="C210" s="14"/>
      <c r="D210" s="14"/>
      <c r="E210" s="14"/>
    </row>
    <row r="211" spans="1:5">
      <c r="A211" s="14"/>
      <c r="B211" s="14"/>
      <c r="C211" s="14"/>
      <c r="D211" s="14"/>
      <c r="E211" s="14"/>
    </row>
    <row r="212" spans="1:5">
      <c r="A212" s="14"/>
      <c r="B212" s="14"/>
      <c r="C212" s="14"/>
      <c r="D212" s="14"/>
      <c r="E212" s="14"/>
    </row>
    <row r="213" spans="1:5">
      <c r="A213" s="14"/>
      <c r="B213" s="14"/>
      <c r="C213" s="14"/>
      <c r="D213" s="14"/>
      <c r="E213" s="14"/>
    </row>
    <row r="214" spans="1:5">
      <c r="A214" s="14"/>
      <c r="B214" s="14"/>
      <c r="C214" s="14"/>
      <c r="D214" s="14"/>
      <c r="E214" s="14"/>
    </row>
    <row r="215" spans="1:5">
      <c r="A215" s="14"/>
      <c r="B215" s="14"/>
      <c r="C215" s="14"/>
      <c r="D215" s="14"/>
      <c r="E215" s="14"/>
    </row>
    <row r="216" spans="1:5">
      <c r="A216" s="14"/>
      <c r="B216" s="14"/>
      <c r="C216" s="14"/>
      <c r="D216" s="14"/>
      <c r="E216" s="14"/>
    </row>
    <row r="217" spans="1:5">
      <c r="A217" s="14"/>
      <c r="B217" s="14"/>
      <c r="C217" s="14"/>
      <c r="D217" s="14"/>
      <c r="E217" s="14"/>
    </row>
    <row r="218" spans="1:5">
      <c r="A218" s="14"/>
      <c r="B218" s="14"/>
      <c r="C218" s="14"/>
      <c r="D218" s="14"/>
      <c r="E218" s="14"/>
    </row>
    <row r="219" spans="1:5">
      <c r="A219" s="14"/>
      <c r="B219" s="14"/>
      <c r="C219" s="14"/>
      <c r="D219" s="14"/>
      <c r="E219" s="14"/>
    </row>
    <row r="220" spans="1:5">
      <c r="A220" s="14"/>
      <c r="B220" s="14"/>
      <c r="C220" s="14"/>
      <c r="D220" s="14"/>
      <c r="E220" s="14"/>
    </row>
    <row r="221" spans="1:5">
      <c r="A221" s="14"/>
      <c r="B221" s="14"/>
      <c r="C221" s="14"/>
      <c r="D221" s="14"/>
      <c r="E221" s="14"/>
    </row>
    <row r="222" spans="1:5">
      <c r="A222" s="14"/>
      <c r="B222" s="14"/>
      <c r="C222" s="14"/>
      <c r="D222" s="14"/>
      <c r="E222" s="14"/>
    </row>
    <row r="223" spans="1:5">
      <c r="A223" s="14"/>
      <c r="B223" s="14"/>
      <c r="C223" s="14"/>
      <c r="D223" s="14"/>
      <c r="E223" s="14"/>
    </row>
    <row r="224" spans="1:5">
      <c r="A224" s="14"/>
      <c r="B224" s="14"/>
      <c r="C224" s="14"/>
      <c r="D224" s="14"/>
      <c r="E224" s="14"/>
    </row>
    <row r="225" spans="1:5">
      <c r="A225" s="14"/>
      <c r="B225" s="14"/>
      <c r="C225" s="14"/>
      <c r="D225" s="14"/>
      <c r="E225" s="14"/>
    </row>
    <row r="226" spans="1:5">
      <c r="A226" s="14"/>
      <c r="B226" s="14"/>
      <c r="C226" s="14"/>
      <c r="D226" s="14"/>
      <c r="E226" s="14"/>
    </row>
    <row r="227" spans="1:5">
      <c r="A227" s="14"/>
      <c r="B227" s="14"/>
      <c r="C227" s="14"/>
      <c r="D227" s="14"/>
      <c r="E227" s="14"/>
    </row>
    <row r="228" spans="1:5">
      <c r="A228" s="14"/>
      <c r="B228" s="14"/>
      <c r="C228" s="14"/>
      <c r="D228" s="14"/>
      <c r="E228" s="14"/>
    </row>
    <row r="229" spans="1:5">
      <c r="A229" s="14"/>
      <c r="B229" s="14"/>
      <c r="C229" s="14"/>
      <c r="D229" s="14"/>
      <c r="E229" s="14"/>
    </row>
    <row r="230" spans="1:5">
      <c r="A230" s="14"/>
      <c r="B230" s="14"/>
      <c r="C230" s="14"/>
      <c r="D230" s="14"/>
      <c r="E230" s="14"/>
    </row>
    <row r="231" spans="1:5">
      <c r="A231" s="14"/>
      <c r="B231" s="14"/>
      <c r="C231" s="14"/>
      <c r="D231" s="14"/>
      <c r="E231" s="14"/>
    </row>
    <row r="232" spans="1:5">
      <c r="A232" s="14"/>
      <c r="B232" s="14"/>
      <c r="C232" s="14"/>
      <c r="D232" s="14"/>
      <c r="E232" s="14"/>
    </row>
    <row r="233" spans="1:5">
      <c r="A233" s="14"/>
      <c r="B233" s="14"/>
      <c r="C233" s="14"/>
      <c r="D233" s="14"/>
      <c r="E233" s="14"/>
    </row>
    <row r="234" spans="1:5">
      <c r="A234" s="14"/>
      <c r="B234" s="14"/>
      <c r="C234" s="14"/>
      <c r="D234" s="14"/>
      <c r="E234" s="14"/>
    </row>
    <row r="235" spans="1:5">
      <c r="A235" s="14"/>
      <c r="B235" s="14"/>
      <c r="C235" s="14"/>
      <c r="D235" s="14"/>
      <c r="E235" s="14"/>
    </row>
    <row r="236" spans="1:5">
      <c r="A236" s="14"/>
      <c r="B236" s="14"/>
      <c r="C236" s="14"/>
      <c r="D236" s="14"/>
      <c r="E236" s="14"/>
    </row>
    <row r="237" spans="1:5">
      <c r="A237" s="14"/>
      <c r="B237" s="14"/>
      <c r="C237" s="14"/>
      <c r="D237" s="14"/>
      <c r="E237" s="14"/>
    </row>
    <row r="238" spans="1:5">
      <c r="A238" s="14"/>
      <c r="B238" s="14"/>
      <c r="C238" s="14"/>
      <c r="D238" s="14"/>
      <c r="E238" s="14"/>
    </row>
    <row r="239" spans="1:5">
      <c r="A239" s="14"/>
      <c r="B239" s="14"/>
      <c r="C239" s="14"/>
      <c r="D239" s="14"/>
      <c r="E239" s="14"/>
    </row>
    <row r="240" spans="1:5">
      <c r="A240" s="14"/>
      <c r="B240" s="14"/>
      <c r="C240" s="14"/>
      <c r="D240" s="14"/>
      <c r="E240" s="14"/>
    </row>
    <row r="241" spans="1:5">
      <c r="A241" s="14"/>
      <c r="B241" s="14"/>
      <c r="C241" s="14"/>
      <c r="D241" s="14"/>
      <c r="E241" s="14"/>
    </row>
    <row r="242" spans="1:5">
      <c r="A242" s="14"/>
      <c r="B242" s="14"/>
      <c r="C242" s="14"/>
      <c r="D242" s="14"/>
      <c r="E242" s="14"/>
    </row>
    <row r="243" spans="1:5">
      <c r="A243" s="14"/>
      <c r="B243" s="14"/>
      <c r="C243" s="14"/>
      <c r="D243" s="14"/>
      <c r="E243" s="14"/>
    </row>
    <row r="244" spans="1:5">
      <c r="A244" s="14"/>
      <c r="B244" s="14"/>
      <c r="C244" s="14"/>
      <c r="D244" s="14"/>
      <c r="E244" s="14"/>
    </row>
    <row r="245" spans="1:5">
      <c r="A245" s="14"/>
      <c r="B245" s="14"/>
      <c r="C245" s="14"/>
      <c r="D245" s="14"/>
      <c r="E245" s="14"/>
    </row>
    <row r="246" spans="1:5">
      <c r="A246" s="14"/>
      <c r="B246" s="14"/>
      <c r="C246" s="14"/>
      <c r="D246" s="14"/>
      <c r="E246" s="14"/>
    </row>
    <row r="247" spans="1:5">
      <c r="A247" s="14"/>
      <c r="B247" s="14"/>
      <c r="C247" s="14"/>
      <c r="D247" s="14"/>
      <c r="E247" s="14"/>
    </row>
    <row r="248" spans="1:5">
      <c r="A248" s="14"/>
      <c r="B248" s="14"/>
      <c r="C248" s="14"/>
      <c r="D248" s="14"/>
      <c r="E248" s="14"/>
    </row>
    <row r="249" spans="1:5">
      <c r="A249" s="14"/>
      <c r="B249" s="14"/>
      <c r="C249" s="14"/>
      <c r="D249" s="14"/>
      <c r="E249" s="14"/>
    </row>
    <row r="250" spans="1:5">
      <c r="A250" s="14"/>
      <c r="B250" s="14"/>
      <c r="C250" s="14"/>
      <c r="D250" s="14"/>
      <c r="E250" s="14"/>
    </row>
    <row r="251" spans="1:5">
      <c r="A251" s="14"/>
      <c r="B251" s="14"/>
      <c r="C251" s="14"/>
      <c r="D251" s="14"/>
      <c r="E251" s="14"/>
    </row>
    <row r="252" spans="1:5">
      <c r="A252" s="14"/>
      <c r="B252" s="14"/>
      <c r="C252" s="14"/>
      <c r="D252" s="14"/>
      <c r="E252" s="14"/>
    </row>
    <row r="253" spans="1:5">
      <c r="A253" s="14"/>
      <c r="B253" s="14"/>
      <c r="C253" s="14"/>
      <c r="D253" s="14"/>
      <c r="E253" s="14"/>
    </row>
    <row r="254" spans="1:5">
      <c r="A254" s="14"/>
      <c r="B254" s="14"/>
      <c r="C254" s="14"/>
      <c r="D254" s="14"/>
      <c r="E254" s="14"/>
    </row>
    <row r="255" spans="1:5">
      <c r="A255" s="14"/>
      <c r="B255" s="14"/>
      <c r="C255" s="14"/>
      <c r="D255" s="14"/>
      <c r="E255" s="14"/>
    </row>
    <row r="256" spans="1:5">
      <c r="A256" s="14"/>
      <c r="B256" s="14"/>
      <c r="C256" s="14"/>
      <c r="D256" s="14"/>
      <c r="E256" s="14"/>
    </row>
    <row r="257" spans="1:5">
      <c r="A257" s="14"/>
      <c r="B257" s="14"/>
      <c r="C257" s="14"/>
      <c r="D257" s="14"/>
      <c r="E257" s="14"/>
    </row>
    <row r="258" spans="1:5">
      <c r="A258" s="14"/>
      <c r="B258" s="14"/>
      <c r="C258" s="14"/>
      <c r="D258" s="14"/>
      <c r="E258" s="14"/>
    </row>
    <row r="259" spans="1:5">
      <c r="A259" s="14"/>
      <c r="B259" s="14"/>
      <c r="C259" s="14"/>
      <c r="D259" s="14"/>
      <c r="E259" s="14"/>
    </row>
    <row r="260" spans="1:5">
      <c r="A260" s="14"/>
      <c r="B260" s="14"/>
      <c r="C260" s="14"/>
      <c r="D260" s="14"/>
      <c r="E260" s="14"/>
    </row>
    <row r="261" spans="1:5">
      <c r="A261" s="14"/>
      <c r="B261" s="14"/>
      <c r="C261" s="14"/>
      <c r="D261" s="14"/>
      <c r="E261" s="14"/>
    </row>
    <row r="262" spans="1:5">
      <c r="A262" s="14"/>
      <c r="B262" s="14"/>
      <c r="C262" s="14"/>
      <c r="D262" s="14"/>
      <c r="E262" s="14"/>
    </row>
    <row r="263" spans="1:5">
      <c r="A263" s="14"/>
      <c r="B263" s="14"/>
      <c r="C263" s="14"/>
      <c r="D263" s="14"/>
      <c r="E263" s="14"/>
    </row>
    <row r="264" spans="1:5">
      <c r="A264" s="14"/>
      <c r="B264" s="14"/>
      <c r="C264" s="14"/>
      <c r="D264" s="14"/>
      <c r="E264" s="14"/>
    </row>
    <row r="265" spans="1:5">
      <c r="A265" s="14"/>
      <c r="B265" s="14"/>
      <c r="C265" s="14"/>
      <c r="D265" s="14"/>
      <c r="E265" s="14"/>
    </row>
    <row r="266" spans="1:5">
      <c r="A266" s="14"/>
      <c r="B266" s="14"/>
      <c r="C266" s="14"/>
      <c r="D266" s="14"/>
      <c r="E266" s="14"/>
    </row>
    <row r="267" spans="1:5">
      <c r="A267" s="14"/>
      <c r="B267" s="14"/>
      <c r="C267" s="14"/>
      <c r="D267" s="14"/>
      <c r="E267" s="14"/>
    </row>
    <row r="268" spans="1:5">
      <c r="A268" s="14"/>
      <c r="B268" s="14"/>
      <c r="C268" s="14"/>
      <c r="D268" s="14"/>
      <c r="E268" s="14"/>
    </row>
    <row r="269" spans="1:5">
      <c r="A269" s="14"/>
      <c r="B269" s="14"/>
      <c r="C269" s="14"/>
      <c r="D269" s="14"/>
      <c r="E269" s="14"/>
    </row>
    <row r="270" spans="1:5">
      <c r="A270" s="14"/>
      <c r="B270" s="14"/>
      <c r="C270" s="14"/>
      <c r="D270" s="14"/>
      <c r="E270" s="14"/>
    </row>
    <row r="271" spans="1:5">
      <c r="A271" s="14"/>
      <c r="B271" s="14"/>
      <c r="C271" s="14"/>
      <c r="D271" s="14"/>
      <c r="E271" s="14"/>
    </row>
    <row r="272" spans="1:5">
      <c r="A272" s="14"/>
      <c r="B272" s="14"/>
      <c r="C272" s="14"/>
      <c r="D272" s="14"/>
      <c r="E272" s="14"/>
    </row>
    <row r="273" spans="1:5">
      <c r="A273" s="14"/>
      <c r="B273" s="14"/>
      <c r="C273" s="14"/>
      <c r="D273" s="14"/>
      <c r="E273" s="14"/>
    </row>
    <row r="274" spans="1:5">
      <c r="A274" s="14"/>
      <c r="B274" s="14"/>
      <c r="C274" s="14"/>
      <c r="D274" s="14"/>
      <c r="E274" s="14"/>
    </row>
    <row r="275" spans="1:5">
      <c r="A275" s="14"/>
      <c r="B275" s="14"/>
      <c r="C275" s="14"/>
      <c r="D275" s="14"/>
      <c r="E275" s="14"/>
    </row>
    <row r="276" spans="1:5">
      <c r="A276" s="14"/>
      <c r="B276" s="14"/>
      <c r="C276" s="14"/>
      <c r="D276" s="14"/>
      <c r="E276" s="14"/>
    </row>
    <row r="277" spans="1:5">
      <c r="A277" s="14"/>
      <c r="B277" s="14"/>
      <c r="C277" s="14"/>
      <c r="D277" s="14"/>
      <c r="E277" s="14"/>
    </row>
    <row r="278" spans="1:5">
      <c r="A278" s="14"/>
      <c r="B278" s="14"/>
      <c r="C278" s="14"/>
      <c r="D278" s="14"/>
      <c r="E278" s="14"/>
    </row>
    <row r="279" spans="1:5">
      <c r="A279" s="14"/>
      <c r="B279" s="14"/>
      <c r="C279" s="14"/>
      <c r="D279" s="14"/>
      <c r="E279" s="14"/>
    </row>
    <row r="280" spans="1:5">
      <c r="A280" s="14"/>
      <c r="B280" s="14"/>
      <c r="C280" s="14"/>
      <c r="D280" s="14"/>
      <c r="E280" s="14"/>
    </row>
    <row r="281" spans="1:5">
      <c r="A281" s="14"/>
      <c r="B281" s="14"/>
      <c r="C281" s="14"/>
      <c r="D281" s="14"/>
      <c r="E281" s="14"/>
    </row>
    <row r="282" spans="1:5">
      <c r="A282" s="14"/>
      <c r="B282" s="14"/>
      <c r="C282" s="14"/>
      <c r="D282" s="14"/>
      <c r="E282" s="14"/>
    </row>
    <row r="283" spans="1:5">
      <c r="A283" s="14"/>
      <c r="B283" s="14"/>
      <c r="C283" s="14"/>
      <c r="D283" s="14"/>
      <c r="E283" s="14"/>
    </row>
    <row r="284" spans="1:5">
      <c r="A284" s="14"/>
      <c r="B284" s="14"/>
      <c r="C284" s="14"/>
      <c r="D284" s="14"/>
      <c r="E284" s="14"/>
    </row>
    <row r="285" spans="1:5">
      <c r="A285" s="14"/>
      <c r="B285" s="14"/>
      <c r="C285" s="14"/>
      <c r="D285" s="14"/>
      <c r="E285" s="14"/>
    </row>
    <row r="286" spans="1:5">
      <c r="A286" s="14"/>
      <c r="B286" s="14"/>
      <c r="C286" s="14"/>
      <c r="D286" s="14"/>
      <c r="E286" s="14"/>
    </row>
    <row r="287" spans="1:5">
      <c r="A287" s="14"/>
      <c r="B287" s="14"/>
      <c r="C287" s="14"/>
      <c r="D287" s="14"/>
      <c r="E287" s="14"/>
    </row>
    <row r="288" spans="1:5">
      <c r="A288" s="14"/>
      <c r="B288" s="14"/>
      <c r="C288" s="14"/>
      <c r="D288" s="14"/>
      <c r="E288" s="14"/>
    </row>
    <row r="289" spans="1:5">
      <c r="A289" s="14"/>
      <c r="B289" s="14"/>
      <c r="C289" s="14"/>
      <c r="D289" s="14"/>
      <c r="E289" s="14"/>
    </row>
    <row r="290" spans="1:5">
      <c r="A290" s="14"/>
      <c r="B290" s="14"/>
      <c r="C290" s="14"/>
      <c r="D290" s="14"/>
      <c r="E290" s="14"/>
    </row>
    <row r="291" spans="1:5">
      <c r="A291" s="14"/>
      <c r="B291" s="14"/>
      <c r="C291" s="14"/>
      <c r="D291" s="14"/>
      <c r="E291" s="14"/>
    </row>
    <row r="292" spans="1:5">
      <c r="A292" s="14"/>
      <c r="B292" s="14"/>
      <c r="C292" s="14"/>
      <c r="D292" s="14"/>
      <c r="E292" s="14"/>
    </row>
    <row r="293" spans="1:5">
      <c r="A293" s="14"/>
      <c r="B293" s="14"/>
      <c r="C293" s="14"/>
      <c r="D293" s="14"/>
      <c r="E293" s="14"/>
    </row>
    <row r="294" spans="1:5">
      <c r="A294" s="14"/>
      <c r="B294" s="14"/>
      <c r="C294" s="14"/>
      <c r="D294" s="14"/>
      <c r="E294" s="14"/>
    </row>
    <row r="295" spans="1:5">
      <c r="A295" s="14"/>
      <c r="B295" s="14"/>
      <c r="C295" s="14"/>
      <c r="D295" s="14"/>
      <c r="E295" s="14"/>
    </row>
    <row r="296" spans="1:5">
      <c r="A296" s="14"/>
      <c r="B296" s="14"/>
      <c r="C296" s="14"/>
      <c r="D296" s="14"/>
      <c r="E296" s="14"/>
    </row>
    <row r="297" spans="1:5">
      <c r="A297" s="14"/>
      <c r="B297" s="14"/>
      <c r="C297" s="14"/>
      <c r="D297" s="14"/>
      <c r="E297" s="14"/>
    </row>
    <row r="298" spans="1:5">
      <c r="A298" s="14"/>
      <c r="B298" s="14"/>
      <c r="C298" s="14"/>
      <c r="D298" s="14"/>
      <c r="E298" s="14"/>
    </row>
    <row r="299" spans="1:5">
      <c r="A299" s="14"/>
      <c r="B299" s="14"/>
      <c r="C299" s="14"/>
      <c r="D299" s="14"/>
      <c r="E299" s="14"/>
    </row>
    <row r="300" spans="1:5">
      <c r="A300" s="14"/>
      <c r="B300" s="14"/>
      <c r="C300" s="14"/>
      <c r="D300" s="14"/>
      <c r="E300" s="14"/>
    </row>
    <row r="301" spans="1:5">
      <c r="A301" s="14"/>
      <c r="B301" s="14"/>
      <c r="C301" s="14"/>
      <c r="D301" s="14"/>
      <c r="E301" s="14"/>
    </row>
    <row r="302" spans="1:5">
      <c r="A302" s="14"/>
      <c r="B302" s="14"/>
      <c r="C302" s="14"/>
      <c r="D302" s="14"/>
      <c r="E302" s="14"/>
    </row>
    <row r="303" spans="1:5">
      <c r="A303" s="14"/>
      <c r="B303" s="14"/>
      <c r="C303" s="14"/>
      <c r="D303" s="14"/>
      <c r="E303" s="14"/>
    </row>
    <row r="304" spans="1:5">
      <c r="A304" s="14"/>
      <c r="B304" s="14"/>
      <c r="C304" s="14"/>
      <c r="D304" s="14"/>
      <c r="E304" s="14"/>
    </row>
    <row r="305" spans="1:5">
      <c r="A305" s="14"/>
      <c r="B305" s="14"/>
      <c r="C305" s="14"/>
      <c r="D305" s="14"/>
      <c r="E305" s="14"/>
    </row>
    <row r="306" spans="1:5">
      <c r="A306" s="14"/>
      <c r="B306" s="14"/>
      <c r="C306" s="14"/>
      <c r="D306" s="14"/>
      <c r="E306" s="14"/>
    </row>
    <row r="307" spans="1:5">
      <c r="A307" s="14"/>
      <c r="B307" s="14"/>
      <c r="C307" s="14"/>
      <c r="D307" s="14"/>
      <c r="E307" s="14"/>
    </row>
    <row r="308" spans="1:5">
      <c r="A308" s="14"/>
      <c r="B308" s="14"/>
      <c r="C308" s="14"/>
      <c r="D308" s="14"/>
      <c r="E308" s="14"/>
    </row>
    <row r="309" spans="1:5">
      <c r="A309" s="14"/>
      <c r="B309" s="14"/>
      <c r="C309" s="14"/>
      <c r="D309" s="14"/>
      <c r="E309" s="14"/>
    </row>
    <row r="310" spans="1:5">
      <c r="A310" s="14"/>
      <c r="B310" s="14"/>
      <c r="C310" s="14"/>
      <c r="D310" s="14"/>
      <c r="E310" s="14"/>
    </row>
    <row r="311" spans="1:5">
      <c r="A311" s="14"/>
      <c r="B311" s="14"/>
      <c r="C311" s="14"/>
      <c r="D311" s="14"/>
      <c r="E311" s="14"/>
    </row>
    <row r="312" spans="1:5">
      <c r="A312" s="14"/>
      <c r="B312" s="14"/>
      <c r="C312" s="14"/>
      <c r="D312" s="14"/>
      <c r="E312" s="14"/>
    </row>
    <row r="313" spans="1:5">
      <c r="A313" s="14"/>
      <c r="B313" s="14"/>
      <c r="C313" s="14"/>
      <c r="D313" s="14"/>
      <c r="E313" s="14"/>
    </row>
    <row r="314" spans="1:5">
      <c r="A314" s="14"/>
      <c r="B314" s="14"/>
      <c r="C314" s="14"/>
      <c r="D314" s="14"/>
      <c r="E314" s="14"/>
    </row>
    <row r="315" spans="1:5">
      <c r="A315" s="14"/>
      <c r="B315" s="14"/>
      <c r="C315" s="14"/>
      <c r="D315" s="14"/>
      <c r="E315" s="14"/>
    </row>
  </sheetData>
  <mergeCells count="19">
    <mergeCell ref="C63:E63"/>
    <mergeCell ref="C65:E65"/>
    <mergeCell ref="C72:E72"/>
    <mergeCell ref="C42:E42"/>
    <mergeCell ref="C44:E44"/>
    <mergeCell ref="C51:E51"/>
    <mergeCell ref="C17:E17"/>
    <mergeCell ref="A1:E1"/>
    <mergeCell ref="A2:A4"/>
    <mergeCell ref="B2:B4"/>
    <mergeCell ref="C2:C4"/>
    <mergeCell ref="D2:D4"/>
    <mergeCell ref="E2:E4"/>
    <mergeCell ref="I1:K1"/>
    <mergeCell ref="I2:K2"/>
    <mergeCell ref="I3:K3"/>
    <mergeCell ref="C6:E6"/>
    <mergeCell ref="C8:E8"/>
    <mergeCell ref="I5:K5"/>
  </mergeCells>
  <phoneticPr fontId="3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TOM 9.1 Budowa odwodnienia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Borek Musiał</dc:creator>
  <cp:lastModifiedBy>Szymon</cp:lastModifiedBy>
  <dcterms:created xsi:type="dcterms:W3CDTF">2015-06-05T18:19:34Z</dcterms:created>
  <dcterms:modified xsi:type="dcterms:W3CDTF">2020-09-29T09:03:48Z</dcterms:modified>
</cp:coreProperties>
</file>